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\Общий\Бреславец\исполнение за 1 полугодие 2020\"/>
    </mc:Choice>
  </mc:AlternateContent>
  <bookViews>
    <workbookView xWindow="0" yWindow="0" windowWidth="17235" windowHeight="5340" activeTab="2"/>
  </bookViews>
  <sheets>
    <sheet name="Разд." sheetId="2" r:id="rId1"/>
    <sheet name="подпрограммы" sheetId="10" r:id="rId2"/>
    <sheet name="программы" sheetId="8" r:id="rId3"/>
    <sheet name="деффицит" sheetId="9" state="hidden" r:id="rId4"/>
    <sheet name="ГРБС" sheetId="3" r:id="rId5"/>
  </sheets>
  <definedNames>
    <definedName name="_xlnm.Print_Titles" localSheetId="3">деффицит!$16:$17</definedName>
    <definedName name="_xlnm.Print_Area" localSheetId="4">ГРБС!$B$1:$J$649</definedName>
    <definedName name="_xlnm.Print_Area" localSheetId="3">деффицит!$A$4:$I$26</definedName>
    <definedName name="_xlnm.Print_Area" localSheetId="2">программы!$A$1:$F$44</definedName>
    <definedName name="_xlnm.Print_Area" localSheetId="0">Разд.!$A$1:$H$617</definedName>
  </definedNames>
  <calcPr calcId="152511"/>
</workbook>
</file>

<file path=xl/calcChain.xml><?xml version="1.0" encoding="utf-8"?>
<calcChain xmlns="http://schemas.openxmlformats.org/spreadsheetml/2006/main">
  <c r="I262" i="3" l="1"/>
  <c r="J63" i="3" l="1"/>
  <c r="G412" i="2" l="1"/>
  <c r="H412" i="2" s="1"/>
  <c r="F412" i="2"/>
  <c r="G411" i="2"/>
  <c r="H411" i="2" s="1"/>
  <c r="F411" i="2"/>
  <c r="E412" i="2"/>
  <c r="E410" i="2" s="1"/>
  <c r="E411" i="2"/>
  <c r="F410" i="2"/>
  <c r="J533" i="3"/>
  <c r="J532" i="3"/>
  <c r="I531" i="3"/>
  <c r="J531" i="3" s="1"/>
  <c r="H531" i="3"/>
  <c r="G531" i="3"/>
  <c r="G410" i="2" l="1"/>
  <c r="H410" i="2" s="1"/>
  <c r="I61" i="3"/>
  <c r="H61" i="3"/>
  <c r="I48" i="3"/>
  <c r="H48" i="3"/>
  <c r="G458" i="2"/>
  <c r="G457" i="2" s="1"/>
  <c r="F458" i="2"/>
  <c r="F457" i="2" s="1"/>
  <c r="E458" i="2"/>
  <c r="E457" i="2" s="1"/>
  <c r="J356" i="3"/>
  <c r="I355" i="3"/>
  <c r="D48" i="10" s="1"/>
  <c r="H355" i="3"/>
  <c r="C48" i="10" s="1"/>
  <c r="G355" i="3"/>
  <c r="B48" i="10" s="1"/>
  <c r="G289" i="2"/>
  <c r="G288" i="2" s="1"/>
  <c r="F289" i="2"/>
  <c r="F288" i="2" s="1"/>
  <c r="G287" i="2"/>
  <c r="G286" i="2" s="1"/>
  <c r="F287" i="2"/>
  <c r="F286" i="2" s="1"/>
  <c r="E289" i="2"/>
  <c r="E288" i="2" s="1"/>
  <c r="E287" i="2"/>
  <c r="E286" i="2" s="1"/>
  <c r="J265" i="3"/>
  <c r="J263" i="3"/>
  <c r="J262" i="3"/>
  <c r="I264" i="3"/>
  <c r="I261" i="3" s="1"/>
  <c r="J261" i="3" s="1"/>
  <c r="H264" i="3"/>
  <c r="J264" i="3" s="1"/>
  <c r="G264" i="3"/>
  <c r="G262" i="3"/>
  <c r="G261" i="3" s="1"/>
  <c r="I200" i="3"/>
  <c r="J200" i="3" s="1"/>
  <c r="H200" i="3"/>
  <c r="I202" i="3"/>
  <c r="J202" i="3" s="1"/>
  <c r="H202" i="3"/>
  <c r="J203" i="3"/>
  <c r="J201" i="3"/>
  <c r="G155" i="2"/>
  <c r="H155" i="2" s="1"/>
  <c r="F155" i="2"/>
  <c r="E155" i="2"/>
  <c r="J131" i="3"/>
  <c r="I129" i="3"/>
  <c r="H129" i="3"/>
  <c r="G129" i="3"/>
  <c r="J102" i="3"/>
  <c r="G578" i="2"/>
  <c r="G577" i="2" s="1"/>
  <c r="G576" i="2" s="1"/>
  <c r="G575" i="2" s="1"/>
  <c r="G574" i="2" s="1"/>
  <c r="F578" i="2"/>
  <c r="F577" i="2" s="1"/>
  <c r="F576" i="2" s="1"/>
  <c r="F575" i="2" s="1"/>
  <c r="E578" i="2"/>
  <c r="E577" i="2" s="1"/>
  <c r="E576" i="2" s="1"/>
  <c r="E575" i="2" s="1"/>
  <c r="E574" i="2" s="1"/>
  <c r="I592" i="3"/>
  <c r="J592" i="3" s="1"/>
  <c r="H592" i="3"/>
  <c r="I591" i="3"/>
  <c r="H591" i="3"/>
  <c r="I590" i="3"/>
  <c r="H590" i="3"/>
  <c r="I589" i="3"/>
  <c r="H589" i="3"/>
  <c r="G591" i="3"/>
  <c r="G590" i="3" s="1"/>
  <c r="G589" i="3" s="1"/>
  <c r="G592" i="3"/>
  <c r="J593" i="3"/>
  <c r="J590" i="3"/>
  <c r="J589" i="3" l="1"/>
  <c r="J591" i="3"/>
  <c r="J355" i="3"/>
  <c r="H288" i="2"/>
  <c r="F285" i="2"/>
  <c r="H286" i="2"/>
  <c r="G285" i="2"/>
  <c r="H285" i="2" s="1"/>
  <c r="H575" i="2"/>
  <c r="F574" i="2"/>
  <c r="H574" i="2" s="1"/>
  <c r="H457" i="2"/>
  <c r="H458" i="2"/>
  <c r="H287" i="2"/>
  <c r="H289" i="2"/>
  <c r="E285" i="2"/>
  <c r="H578" i="2"/>
  <c r="H577" i="2"/>
  <c r="H576" i="2"/>
  <c r="G488" i="2" l="1"/>
  <c r="F488" i="2"/>
  <c r="F487" i="2" s="1"/>
  <c r="E488" i="2"/>
  <c r="E487" i="2" s="1"/>
  <c r="I581" i="3"/>
  <c r="H581" i="3"/>
  <c r="G581" i="3"/>
  <c r="J582" i="3"/>
  <c r="G470" i="2"/>
  <c r="F470" i="2"/>
  <c r="E470" i="2"/>
  <c r="G469" i="2"/>
  <c r="F469" i="2"/>
  <c r="E469" i="2"/>
  <c r="G467" i="2"/>
  <c r="F467" i="2"/>
  <c r="E467" i="2"/>
  <c r="G465" i="2"/>
  <c r="F465" i="2"/>
  <c r="E465" i="2"/>
  <c r="G464" i="2"/>
  <c r="F464" i="2"/>
  <c r="E464" i="2"/>
  <c r="G462" i="2"/>
  <c r="F462" i="2"/>
  <c r="E462" i="2"/>
  <c r="I560" i="3"/>
  <c r="H560" i="3"/>
  <c r="G560" i="3"/>
  <c r="J564" i="3"/>
  <c r="J563" i="3"/>
  <c r="J561" i="3"/>
  <c r="J556" i="3"/>
  <c r="J559" i="3"/>
  <c r="J558" i="3"/>
  <c r="I555" i="3"/>
  <c r="H555" i="3"/>
  <c r="G555" i="3"/>
  <c r="H465" i="2" l="1"/>
  <c r="J581" i="3"/>
  <c r="H464" i="2"/>
  <c r="H470" i="2"/>
  <c r="H462" i="2"/>
  <c r="H469" i="2"/>
  <c r="H467" i="2"/>
  <c r="H488" i="2"/>
  <c r="G487" i="2"/>
  <c r="H487" i="2" s="1"/>
  <c r="G333" i="3"/>
  <c r="G227" i="2"/>
  <c r="G226" i="2" s="1"/>
  <c r="F227" i="2"/>
  <c r="F226" i="2" s="1"/>
  <c r="G225" i="2"/>
  <c r="G224" i="2" s="1"/>
  <c r="F225" i="2"/>
  <c r="F224" i="2" s="1"/>
  <c r="E227" i="2"/>
  <c r="E226" i="2" s="1"/>
  <c r="E225" i="2"/>
  <c r="E224" i="2" s="1"/>
  <c r="G202" i="3"/>
  <c r="G200" i="3"/>
  <c r="H224" i="2" l="1"/>
  <c r="H225" i="2"/>
  <c r="H226" i="2"/>
  <c r="H227" i="2"/>
  <c r="J649" i="3"/>
  <c r="J644" i="3"/>
  <c r="J640" i="3"/>
  <c r="J639" i="3"/>
  <c r="J633" i="3"/>
  <c r="J627" i="3"/>
  <c r="J622" i="3"/>
  <c r="J620" i="3"/>
  <c r="J619" i="3"/>
  <c r="J613" i="3"/>
  <c r="J608" i="3"/>
  <c r="J606" i="3"/>
  <c r="J605" i="3"/>
  <c r="J599" i="3"/>
  <c r="J588" i="3"/>
  <c r="J580" i="3"/>
  <c r="J578" i="3"/>
  <c r="J577" i="3"/>
  <c r="J572" i="3"/>
  <c r="J569" i="3"/>
  <c r="J568" i="3"/>
  <c r="J566" i="3"/>
  <c r="J562" i="3"/>
  <c r="J557" i="3"/>
  <c r="J551" i="3"/>
  <c r="J550" i="3"/>
  <c r="J548" i="3"/>
  <c r="J546" i="3"/>
  <c r="J544" i="3"/>
  <c r="J541" i="3"/>
  <c r="J539" i="3"/>
  <c r="J538" i="3"/>
  <c r="J527" i="3"/>
  <c r="J526" i="3"/>
  <c r="J525" i="3"/>
  <c r="J523" i="3"/>
  <c r="J521" i="3"/>
  <c r="J518" i="3"/>
  <c r="J516" i="3"/>
  <c r="J515" i="3"/>
  <c r="J514" i="3"/>
  <c r="J512" i="3"/>
  <c r="J511" i="3"/>
  <c r="J510" i="3"/>
  <c r="J508" i="3"/>
  <c r="J507" i="3"/>
  <c r="J506" i="3"/>
  <c r="J505" i="3"/>
  <c r="J504" i="3"/>
  <c r="J502" i="3"/>
  <c r="J501" i="3"/>
  <c r="J500" i="3"/>
  <c r="J498" i="3"/>
  <c r="J497" i="3"/>
  <c r="J496" i="3"/>
  <c r="J490" i="3"/>
  <c r="J489" i="3"/>
  <c r="J487" i="3"/>
  <c r="J486" i="3"/>
  <c r="J483" i="3"/>
  <c r="J482" i="3"/>
  <c r="J481" i="3"/>
  <c r="J480" i="3"/>
  <c r="J479" i="3"/>
  <c r="J477" i="3"/>
  <c r="J476" i="3"/>
  <c r="J475" i="3"/>
  <c r="J473" i="3"/>
  <c r="J472" i="3"/>
  <c r="J471" i="3"/>
  <c r="J463" i="3"/>
  <c r="J458" i="3"/>
  <c r="J452" i="3"/>
  <c r="J446" i="3"/>
  <c r="J443" i="3"/>
  <c r="J441" i="3"/>
  <c r="J440" i="3"/>
  <c r="J439" i="3"/>
  <c r="J437" i="3"/>
  <c r="J436" i="3"/>
  <c r="J431" i="3"/>
  <c r="J429" i="3"/>
  <c r="J428" i="3"/>
  <c r="J426" i="3"/>
  <c r="J425" i="3"/>
  <c r="J423" i="3"/>
  <c r="J422" i="3"/>
  <c r="J419" i="3"/>
  <c r="J417" i="3"/>
  <c r="J416" i="3"/>
  <c r="J414" i="3"/>
  <c r="J410" i="3"/>
  <c r="J407" i="3"/>
  <c r="J402" i="3"/>
  <c r="J397" i="3"/>
  <c r="J395" i="3"/>
  <c r="J393" i="3"/>
  <c r="J391" i="3"/>
  <c r="J389" i="3"/>
  <c r="J387" i="3"/>
  <c r="J384" i="3"/>
  <c r="J382" i="3"/>
  <c r="J377" i="3"/>
  <c r="J375" i="3"/>
  <c r="J373" i="3"/>
  <c r="J372" i="3"/>
  <c r="J370" i="3"/>
  <c r="J368" i="3"/>
  <c r="J366" i="3"/>
  <c r="J362" i="3"/>
  <c r="J354" i="3"/>
  <c r="J352" i="3"/>
  <c r="J351" i="3"/>
  <c r="J350" i="3"/>
  <c r="J349" i="3"/>
  <c r="J348" i="3"/>
  <c r="J347" i="3"/>
  <c r="J346" i="3"/>
  <c r="J345" i="3"/>
  <c r="J342" i="3"/>
  <c r="J341" i="3"/>
  <c r="J339" i="3"/>
  <c r="J334" i="3"/>
  <c r="J332" i="3"/>
  <c r="J330" i="3"/>
  <c r="J328" i="3"/>
  <c r="J326" i="3"/>
  <c r="J325" i="3"/>
  <c r="J319" i="3"/>
  <c r="J317" i="3"/>
  <c r="J315" i="3"/>
  <c r="J313" i="3"/>
  <c r="J308" i="3"/>
  <c r="J298" i="3"/>
  <c r="J296" i="3"/>
  <c r="J294" i="3"/>
  <c r="J292" i="3"/>
  <c r="J289" i="3"/>
  <c r="J287" i="3"/>
  <c r="J284" i="3"/>
  <c r="J282" i="3"/>
  <c r="J280" i="3"/>
  <c r="J278" i="3"/>
  <c r="J275" i="3"/>
  <c r="J270" i="3"/>
  <c r="J260" i="3"/>
  <c r="J257" i="3"/>
  <c r="J255" i="3"/>
  <c r="J251" i="3"/>
  <c r="J249" i="3"/>
  <c r="J247" i="3"/>
  <c r="J244" i="3"/>
  <c r="J238" i="3"/>
  <c r="J235" i="3"/>
  <c r="J233" i="3"/>
  <c r="J230" i="3"/>
  <c r="J228" i="3"/>
  <c r="J224" i="3"/>
  <c r="J219" i="3"/>
  <c r="J217" i="3"/>
  <c r="J215" i="3"/>
  <c r="J211" i="3"/>
  <c r="J209" i="3"/>
  <c r="J206" i="3"/>
  <c r="J199" i="3"/>
  <c r="J197" i="3"/>
  <c r="J192" i="3"/>
  <c r="J187" i="3"/>
  <c r="J183" i="3"/>
  <c r="J178" i="3"/>
  <c r="J176" i="3"/>
  <c r="J175" i="3"/>
  <c r="J171" i="3"/>
  <c r="J166" i="3"/>
  <c r="J162" i="3"/>
  <c r="J156" i="3"/>
  <c r="J154" i="3"/>
  <c r="J152" i="3"/>
  <c r="J150" i="3"/>
  <c r="J148" i="3"/>
  <c r="J146" i="3"/>
  <c r="J144" i="3"/>
  <c r="J141" i="3"/>
  <c r="J139" i="3"/>
  <c r="J137" i="3"/>
  <c r="J135" i="3"/>
  <c r="J130" i="3"/>
  <c r="J128" i="3"/>
  <c r="J126" i="3"/>
  <c r="J121" i="3"/>
  <c r="J120" i="3"/>
  <c r="J119" i="3"/>
  <c r="J116" i="3"/>
  <c r="J114" i="3"/>
  <c r="J112" i="3"/>
  <c r="J110" i="3"/>
  <c r="J104" i="3"/>
  <c r="J99" i="3"/>
  <c r="J97" i="3"/>
  <c r="J94" i="3"/>
  <c r="J91" i="3"/>
  <c r="J89" i="3"/>
  <c r="J88" i="3"/>
  <c r="J86" i="3"/>
  <c r="J83" i="3"/>
  <c r="J82" i="3"/>
  <c r="J79" i="3"/>
  <c r="J77" i="3"/>
  <c r="J75" i="3"/>
  <c r="J72" i="3"/>
  <c r="J71" i="3"/>
  <c r="J69" i="3"/>
  <c r="J65" i="3"/>
  <c r="J62" i="3"/>
  <c r="J60" i="3"/>
  <c r="J58" i="3"/>
  <c r="J56" i="3"/>
  <c r="J53" i="3"/>
  <c r="J49" i="3"/>
  <c r="J48" i="3"/>
  <c r="J44" i="3"/>
  <c r="J36" i="3"/>
  <c r="J31" i="3"/>
  <c r="J30" i="3"/>
  <c r="J29" i="3"/>
  <c r="J28" i="3"/>
  <c r="J23" i="3"/>
  <c r="G61" i="2" l="1"/>
  <c r="F61" i="2"/>
  <c r="E61" i="2"/>
  <c r="H61" i="2" l="1"/>
  <c r="H413" i="3"/>
  <c r="G406" i="3" l="1"/>
  <c r="B16" i="10" s="1"/>
  <c r="G573" i="2"/>
  <c r="F573" i="2"/>
  <c r="E573" i="2"/>
  <c r="H573" i="2" l="1"/>
  <c r="G615" i="2"/>
  <c r="F615" i="2"/>
  <c r="F614" i="2" s="1"/>
  <c r="F613" i="2" s="1"/>
  <c r="F612" i="2" s="1"/>
  <c r="F611" i="2" s="1"/>
  <c r="G614" i="2"/>
  <c r="G613" i="2" s="1"/>
  <c r="G612" i="2" s="1"/>
  <c r="G611" i="2" s="1"/>
  <c r="G610" i="2"/>
  <c r="G609" i="2" s="1"/>
  <c r="G608" i="2" s="1"/>
  <c r="G607" i="2" s="1"/>
  <c r="G606" i="2" s="1"/>
  <c r="G605" i="2" s="1"/>
  <c r="F610" i="2"/>
  <c r="F609" i="2"/>
  <c r="F608" i="2" s="1"/>
  <c r="F607" i="2" s="1"/>
  <c r="F606" i="2" s="1"/>
  <c r="F605" i="2" s="1"/>
  <c r="G604" i="2"/>
  <c r="G603" i="2" s="1"/>
  <c r="G602" i="2" s="1"/>
  <c r="G601" i="2" s="1"/>
  <c r="G600" i="2" s="1"/>
  <c r="F604" i="2"/>
  <c r="F603" i="2" s="1"/>
  <c r="F602" i="2" s="1"/>
  <c r="F601" i="2" s="1"/>
  <c r="F600" i="2" s="1"/>
  <c r="G599" i="2"/>
  <c r="F599" i="2"/>
  <c r="F598" i="2" s="1"/>
  <c r="F597" i="2" s="1"/>
  <c r="F596" i="2" s="1"/>
  <c r="F595" i="2" s="1"/>
  <c r="G598" i="2"/>
  <c r="G597" i="2" s="1"/>
  <c r="G596" i="2" s="1"/>
  <c r="G595" i="2" s="1"/>
  <c r="G593" i="2"/>
  <c r="G592" i="2" s="1"/>
  <c r="G591" i="2" s="1"/>
  <c r="F593" i="2"/>
  <c r="F592" i="2" s="1"/>
  <c r="F591" i="2" s="1"/>
  <c r="G590" i="2"/>
  <c r="G589" i="2" s="1"/>
  <c r="F590" i="2"/>
  <c r="F589" i="2" s="1"/>
  <c r="G588" i="2"/>
  <c r="F588" i="2"/>
  <c r="G587" i="2"/>
  <c r="F587" i="2"/>
  <c r="G586" i="2"/>
  <c r="G585" i="2" s="1"/>
  <c r="F586" i="2"/>
  <c r="F585" i="2" s="1"/>
  <c r="G584" i="2"/>
  <c r="F584" i="2"/>
  <c r="G583" i="2"/>
  <c r="F583" i="2"/>
  <c r="G572" i="2"/>
  <c r="F572" i="2"/>
  <c r="G571" i="2"/>
  <c r="F571" i="2"/>
  <c r="G570" i="2"/>
  <c r="G569" i="2" s="1"/>
  <c r="F570" i="2"/>
  <c r="F569" i="2" s="1"/>
  <c r="G568" i="2"/>
  <c r="F568" i="2"/>
  <c r="G567" i="2"/>
  <c r="F567" i="2"/>
  <c r="G565" i="2"/>
  <c r="F565" i="2"/>
  <c r="G564" i="2"/>
  <c r="F564" i="2"/>
  <c r="G563" i="2"/>
  <c r="G561" i="2"/>
  <c r="G560" i="2" s="1"/>
  <c r="F561" i="2"/>
  <c r="F560" i="2" s="1"/>
  <c r="G559" i="2"/>
  <c r="F559" i="2"/>
  <c r="G558" i="2"/>
  <c r="G557" i="2" s="1"/>
  <c r="F558" i="2"/>
  <c r="F557" i="2" s="1"/>
  <c r="G556" i="2"/>
  <c r="G555" i="2" s="1"/>
  <c r="F556" i="2"/>
  <c r="F555" i="2" s="1"/>
  <c r="G552" i="2"/>
  <c r="G551" i="2" s="1"/>
  <c r="G550" i="2" s="1"/>
  <c r="F552" i="2"/>
  <c r="F551" i="2" s="1"/>
  <c r="F550" i="2" s="1"/>
  <c r="G549" i="2"/>
  <c r="G548" i="2" s="1"/>
  <c r="G547" i="2" s="1"/>
  <c r="G546" i="2" s="1"/>
  <c r="F549" i="2"/>
  <c r="F548" i="2" s="1"/>
  <c r="F547" i="2" s="1"/>
  <c r="G544" i="2"/>
  <c r="F544" i="2"/>
  <c r="F543" i="2" s="1"/>
  <c r="F542" i="2" s="1"/>
  <c r="G543" i="2"/>
  <c r="G542" i="2" s="1"/>
  <c r="G541" i="2"/>
  <c r="F541" i="2"/>
  <c r="F540" i="2" s="1"/>
  <c r="F539" i="2" s="1"/>
  <c r="G540" i="2"/>
  <c r="G539" i="2" s="1"/>
  <c r="G538" i="2"/>
  <c r="G537" i="2" s="1"/>
  <c r="G536" i="2" s="1"/>
  <c r="G535" i="2" s="1"/>
  <c r="F538" i="2"/>
  <c r="F537" i="2" s="1"/>
  <c r="F536" i="2" s="1"/>
  <c r="F535" i="2" s="1"/>
  <c r="G529" i="2"/>
  <c r="G528" i="2" s="1"/>
  <c r="F529" i="2"/>
  <c r="F528" i="2" s="1"/>
  <c r="G527" i="2"/>
  <c r="G526" i="2" s="1"/>
  <c r="F527" i="2"/>
  <c r="F526" i="2" s="1"/>
  <c r="G525" i="2"/>
  <c r="G524" i="2" s="1"/>
  <c r="F525" i="2"/>
  <c r="F524" i="2" s="1"/>
  <c r="G523" i="2"/>
  <c r="G522" i="2" s="1"/>
  <c r="F523" i="2"/>
  <c r="F522" i="2" s="1"/>
  <c r="G519" i="2"/>
  <c r="F519" i="2"/>
  <c r="F518" i="2" s="1"/>
  <c r="G518" i="2"/>
  <c r="G516" i="2"/>
  <c r="F516" i="2"/>
  <c r="F515" i="2" s="1"/>
  <c r="G515" i="2"/>
  <c r="G514" i="2"/>
  <c r="G513" i="2" s="1"/>
  <c r="F514" i="2"/>
  <c r="F513" i="2"/>
  <c r="G509" i="2"/>
  <c r="G508" i="2" s="1"/>
  <c r="F509" i="2"/>
  <c r="F508" i="2" s="1"/>
  <c r="G507" i="2"/>
  <c r="G506" i="2" s="1"/>
  <c r="F507" i="2"/>
  <c r="F506" i="2" s="1"/>
  <c r="G505" i="2"/>
  <c r="F505" i="2"/>
  <c r="G504" i="2"/>
  <c r="G503" i="2" s="1"/>
  <c r="F504" i="2"/>
  <c r="F503" i="2" s="1"/>
  <c r="G502" i="2"/>
  <c r="G501" i="2" s="1"/>
  <c r="F502" i="2"/>
  <c r="F501" i="2" s="1"/>
  <c r="G500" i="2"/>
  <c r="G499" i="2" s="1"/>
  <c r="F500" i="2"/>
  <c r="F499" i="2"/>
  <c r="G498" i="2"/>
  <c r="G497" i="2" s="1"/>
  <c r="F498" i="2"/>
  <c r="F497" i="2" s="1"/>
  <c r="G494" i="2"/>
  <c r="G493" i="2" s="1"/>
  <c r="G492" i="2" s="1"/>
  <c r="G491" i="2" s="1"/>
  <c r="F494" i="2"/>
  <c r="F493" i="2" s="1"/>
  <c r="F492" i="2" s="1"/>
  <c r="F491" i="2" s="1"/>
  <c r="G486" i="2"/>
  <c r="F486" i="2"/>
  <c r="F485" i="2" s="1"/>
  <c r="G485" i="2"/>
  <c r="G484" i="2"/>
  <c r="F484" i="2"/>
  <c r="G483" i="2"/>
  <c r="G482" i="2" s="1"/>
  <c r="G481" i="2" s="1"/>
  <c r="G480" i="2" s="1"/>
  <c r="G479" i="2" s="1"/>
  <c r="F483" i="2"/>
  <c r="F482" i="2" s="1"/>
  <c r="G478" i="2"/>
  <c r="F478" i="2"/>
  <c r="F477" i="2" s="1"/>
  <c r="F476" i="2" s="1"/>
  <c r="G477" i="2"/>
  <c r="G476" i="2" s="1"/>
  <c r="G475" i="2"/>
  <c r="F475" i="2"/>
  <c r="G474" i="2"/>
  <c r="F474" i="2"/>
  <c r="F473" i="2" s="1"/>
  <c r="G472" i="2"/>
  <c r="G471" i="2" s="1"/>
  <c r="F472" i="2"/>
  <c r="F471" i="2" s="1"/>
  <c r="G468" i="2"/>
  <c r="F468" i="2"/>
  <c r="F466" i="2" s="1"/>
  <c r="G463" i="2"/>
  <c r="F463" i="2"/>
  <c r="F461" i="2" s="1"/>
  <c r="G456" i="2"/>
  <c r="G455" i="2" s="1"/>
  <c r="F456" i="2"/>
  <c r="F455" i="2" s="1"/>
  <c r="G454" i="2"/>
  <c r="F454" i="2"/>
  <c r="F453" i="2" s="1"/>
  <c r="G451" i="2"/>
  <c r="F451" i="2"/>
  <c r="G450" i="2"/>
  <c r="G449" i="2" s="1"/>
  <c r="F450" i="2"/>
  <c r="G448" i="2"/>
  <c r="G447" i="2" s="1"/>
  <c r="F448" i="2"/>
  <c r="F447" i="2" s="1"/>
  <c r="G443" i="2"/>
  <c r="G442" i="2" s="1"/>
  <c r="F443" i="2"/>
  <c r="F442" i="2" s="1"/>
  <c r="G441" i="2"/>
  <c r="F441" i="2"/>
  <c r="F440" i="2" s="1"/>
  <c r="G440" i="2"/>
  <c r="G439" i="2"/>
  <c r="F439" i="2"/>
  <c r="F438" i="2" s="1"/>
  <c r="G438" i="2"/>
  <c r="G437" i="2"/>
  <c r="F437" i="2"/>
  <c r="F436" i="2" s="1"/>
  <c r="G436" i="2"/>
  <c r="G435" i="2"/>
  <c r="F435" i="2"/>
  <c r="G434" i="2"/>
  <c r="G433" i="2" s="1"/>
  <c r="F434" i="2"/>
  <c r="G430" i="2"/>
  <c r="F430" i="2"/>
  <c r="G429" i="2"/>
  <c r="F429" i="2"/>
  <c r="F428" i="2" s="1"/>
  <c r="G427" i="2"/>
  <c r="G426" i="2" s="1"/>
  <c r="F427" i="2"/>
  <c r="F426" i="2" s="1"/>
  <c r="G425" i="2"/>
  <c r="G424" i="2" s="1"/>
  <c r="F425" i="2"/>
  <c r="F424" i="2" s="1"/>
  <c r="G423" i="2"/>
  <c r="G422" i="2" s="1"/>
  <c r="F423" i="2"/>
  <c r="F422" i="2" s="1"/>
  <c r="G420" i="2"/>
  <c r="G419" i="2" s="1"/>
  <c r="F420" i="2"/>
  <c r="F419" i="2" s="1"/>
  <c r="G418" i="2"/>
  <c r="F418" i="2"/>
  <c r="G417" i="2"/>
  <c r="F417" i="2"/>
  <c r="F416" i="2" s="1"/>
  <c r="G416" i="2"/>
  <c r="G409" i="2"/>
  <c r="F409" i="2"/>
  <c r="G408" i="2"/>
  <c r="G407" i="2" s="1"/>
  <c r="F408" i="2"/>
  <c r="G406" i="2"/>
  <c r="F406" i="2"/>
  <c r="G405" i="2"/>
  <c r="F405" i="2"/>
  <c r="G404" i="2"/>
  <c r="F404" i="2"/>
  <c r="F403" i="2" s="1"/>
  <c r="G402" i="2"/>
  <c r="G401" i="2" s="1"/>
  <c r="F402" i="2"/>
  <c r="F401" i="2" s="1"/>
  <c r="G400" i="2"/>
  <c r="G399" i="2" s="1"/>
  <c r="F400" i="2"/>
  <c r="F399" i="2" s="1"/>
  <c r="G397" i="2"/>
  <c r="F397" i="2"/>
  <c r="F396" i="2" s="1"/>
  <c r="G396" i="2"/>
  <c r="G395" i="2"/>
  <c r="F395" i="2"/>
  <c r="G394" i="2"/>
  <c r="F394" i="2"/>
  <c r="G393" i="2"/>
  <c r="F393" i="2"/>
  <c r="F392" i="2" s="1"/>
  <c r="G391" i="2"/>
  <c r="F391" i="2"/>
  <c r="G390" i="2"/>
  <c r="F390" i="2"/>
  <c r="G389" i="2"/>
  <c r="G388" i="2" s="1"/>
  <c r="F389" i="2"/>
  <c r="G387" i="2"/>
  <c r="F387" i="2"/>
  <c r="G386" i="2"/>
  <c r="F386" i="2"/>
  <c r="G385" i="2"/>
  <c r="F385" i="2"/>
  <c r="G384" i="2"/>
  <c r="F384" i="2"/>
  <c r="G383" i="2"/>
  <c r="F383" i="2"/>
  <c r="G381" i="2"/>
  <c r="F381" i="2"/>
  <c r="G380" i="2"/>
  <c r="F380" i="2"/>
  <c r="G379" i="2"/>
  <c r="G378" i="2" s="1"/>
  <c r="F379" i="2"/>
  <c r="F378" i="2"/>
  <c r="G377" i="2"/>
  <c r="F377" i="2"/>
  <c r="G376" i="2"/>
  <c r="F376" i="2"/>
  <c r="G375" i="2"/>
  <c r="G374" i="2" s="1"/>
  <c r="F375" i="2"/>
  <c r="F374" i="2" s="1"/>
  <c r="G369" i="2"/>
  <c r="F369" i="2"/>
  <c r="G368" i="2"/>
  <c r="F368" i="2"/>
  <c r="G367" i="2"/>
  <c r="G366" i="2"/>
  <c r="F366" i="2"/>
  <c r="G365" i="2"/>
  <c r="F365" i="2"/>
  <c r="F364" i="2" s="1"/>
  <c r="G364" i="2"/>
  <c r="G362" i="2"/>
  <c r="F362" i="2"/>
  <c r="G361" i="2"/>
  <c r="F361" i="2"/>
  <c r="G360" i="2"/>
  <c r="F360" i="2"/>
  <c r="G359" i="2"/>
  <c r="F359" i="2"/>
  <c r="G358" i="2"/>
  <c r="F358" i="2"/>
  <c r="G357" i="2"/>
  <c r="F357" i="2"/>
  <c r="G356" i="2"/>
  <c r="F356" i="2"/>
  <c r="G355" i="2"/>
  <c r="F355" i="2"/>
  <c r="G354" i="2"/>
  <c r="F354" i="2"/>
  <c r="G352" i="2"/>
  <c r="F352" i="2"/>
  <c r="G351" i="2"/>
  <c r="F351" i="2"/>
  <c r="G350" i="2"/>
  <c r="F350" i="2"/>
  <c r="G343" i="2"/>
  <c r="G342" i="2" s="1"/>
  <c r="F343" i="2"/>
  <c r="F342" i="2" s="1"/>
  <c r="G341" i="2"/>
  <c r="G340" i="2" s="1"/>
  <c r="F341" i="2"/>
  <c r="F340" i="2" s="1"/>
  <c r="G339" i="2"/>
  <c r="G338" i="2" s="1"/>
  <c r="F339" i="2"/>
  <c r="F338" i="2" s="1"/>
  <c r="G332" i="2"/>
  <c r="F332" i="2"/>
  <c r="F331" i="2" s="1"/>
  <c r="F330" i="2" s="1"/>
  <c r="F329" i="2" s="1"/>
  <c r="F328" i="2" s="1"/>
  <c r="G331" i="2"/>
  <c r="G330" i="2" s="1"/>
  <c r="G329" i="2" s="1"/>
  <c r="G328" i="2" s="1"/>
  <c r="G326" i="2"/>
  <c r="F326" i="2"/>
  <c r="G325" i="2"/>
  <c r="G324" i="2" s="1"/>
  <c r="G323" i="2" s="1"/>
  <c r="F325" i="2"/>
  <c r="F324" i="2" s="1"/>
  <c r="F323" i="2" s="1"/>
  <c r="G322" i="2"/>
  <c r="G321" i="2" s="1"/>
  <c r="F322" i="2"/>
  <c r="F321" i="2" s="1"/>
  <c r="G320" i="2"/>
  <c r="F320" i="2"/>
  <c r="F319" i="2" s="1"/>
  <c r="G318" i="2"/>
  <c r="G317" i="2" s="1"/>
  <c r="F318" i="2"/>
  <c r="F317" i="2" s="1"/>
  <c r="G316" i="2"/>
  <c r="G315" i="2" s="1"/>
  <c r="F316" i="2"/>
  <c r="F315" i="2" s="1"/>
  <c r="G313" i="2"/>
  <c r="G312" i="2" s="1"/>
  <c r="F313" i="2"/>
  <c r="F312" i="2" s="1"/>
  <c r="G311" i="2"/>
  <c r="G310" i="2" s="1"/>
  <c r="F311" i="2"/>
  <c r="F310" i="2" s="1"/>
  <c r="G308" i="2"/>
  <c r="F308" i="2"/>
  <c r="F307" i="2" s="1"/>
  <c r="G307" i="2"/>
  <c r="G306" i="2"/>
  <c r="G305" i="2" s="1"/>
  <c r="F306" i="2"/>
  <c r="F305" i="2" s="1"/>
  <c r="G304" i="2"/>
  <c r="G303" i="2" s="1"/>
  <c r="F304" i="2"/>
  <c r="F303" i="2" s="1"/>
  <c r="G302" i="2"/>
  <c r="G301" i="2" s="1"/>
  <c r="F302" i="2"/>
  <c r="F301" i="2" s="1"/>
  <c r="G300" i="2"/>
  <c r="F300" i="2"/>
  <c r="G299" i="2"/>
  <c r="F299" i="2"/>
  <c r="F298" i="2" s="1"/>
  <c r="G298" i="2"/>
  <c r="G294" i="2"/>
  <c r="F294" i="2"/>
  <c r="F293" i="2" s="1"/>
  <c r="F292" i="2" s="1"/>
  <c r="F291" i="2" s="1"/>
  <c r="F290" i="2" s="1"/>
  <c r="G293" i="2"/>
  <c r="G292" i="2" s="1"/>
  <c r="G291" i="2" s="1"/>
  <c r="G290" i="2" s="1"/>
  <c r="G284" i="2"/>
  <c r="F284" i="2"/>
  <c r="F283" i="2" s="1"/>
  <c r="F282" i="2" s="1"/>
  <c r="G283" i="2"/>
  <c r="G282" i="2" s="1"/>
  <c r="G281" i="2"/>
  <c r="G280" i="2" s="1"/>
  <c r="F281" i="2"/>
  <c r="F280" i="2" s="1"/>
  <c r="G279" i="2"/>
  <c r="G278" i="2" s="1"/>
  <c r="F279" i="2"/>
  <c r="F278" i="2" s="1"/>
  <c r="G275" i="2"/>
  <c r="F275" i="2"/>
  <c r="F274" i="2" s="1"/>
  <c r="G274" i="2"/>
  <c r="G273" i="2"/>
  <c r="F273" i="2"/>
  <c r="F272" i="2" s="1"/>
  <c r="G272" i="2"/>
  <c r="G271" i="2"/>
  <c r="G270" i="2" s="1"/>
  <c r="F271" i="2"/>
  <c r="F270" i="2" s="1"/>
  <c r="G268" i="2"/>
  <c r="G267" i="2" s="1"/>
  <c r="G266" i="2" s="1"/>
  <c r="G265" i="2" s="1"/>
  <c r="F268" i="2"/>
  <c r="F267" i="2" s="1"/>
  <c r="F266" i="2" s="1"/>
  <c r="F265" i="2" s="1"/>
  <c r="G262" i="2"/>
  <c r="G261" i="2" s="1"/>
  <c r="G260" i="2" s="1"/>
  <c r="F262" i="2"/>
  <c r="F261" i="2" s="1"/>
  <c r="F260" i="2" s="1"/>
  <c r="G259" i="2"/>
  <c r="G258" i="2" s="1"/>
  <c r="F259" i="2"/>
  <c r="F258" i="2"/>
  <c r="G257" i="2"/>
  <c r="G256" i="2" s="1"/>
  <c r="F257" i="2"/>
  <c r="F256" i="2" s="1"/>
  <c r="G254" i="2"/>
  <c r="F254" i="2"/>
  <c r="F253" i="2" s="1"/>
  <c r="G253" i="2"/>
  <c r="G252" i="2"/>
  <c r="F252" i="2"/>
  <c r="F251" i="2" s="1"/>
  <c r="G251" i="2"/>
  <c r="G248" i="2"/>
  <c r="G247" i="2" s="1"/>
  <c r="G246" i="2" s="1"/>
  <c r="G245" i="2" s="1"/>
  <c r="F248" i="2"/>
  <c r="F247" i="2" s="1"/>
  <c r="F246" i="2" s="1"/>
  <c r="F245" i="2" s="1"/>
  <c r="G243" i="2"/>
  <c r="G242" i="2" s="1"/>
  <c r="F243" i="2"/>
  <c r="F242" i="2" s="1"/>
  <c r="G241" i="2"/>
  <c r="G240" i="2" s="1"/>
  <c r="F241" i="2"/>
  <c r="F240" i="2" s="1"/>
  <c r="G239" i="2"/>
  <c r="G238" i="2" s="1"/>
  <c r="F239" i="2"/>
  <c r="F238" i="2" s="1"/>
  <c r="G235" i="2"/>
  <c r="G234" i="2" s="1"/>
  <c r="F235" i="2"/>
  <c r="F234" i="2" s="1"/>
  <c r="G233" i="2"/>
  <c r="G232" i="2" s="1"/>
  <c r="F233" i="2"/>
  <c r="F232" i="2" s="1"/>
  <c r="G230" i="2"/>
  <c r="F230" i="2"/>
  <c r="F229" i="2" s="1"/>
  <c r="G229" i="2"/>
  <c r="G228" i="2" s="1"/>
  <c r="F228" i="2"/>
  <c r="G223" i="2"/>
  <c r="G222" i="2" s="1"/>
  <c r="F223" i="2"/>
  <c r="F222" i="2" s="1"/>
  <c r="G221" i="2"/>
  <c r="G220" i="2" s="1"/>
  <c r="F221" i="2"/>
  <c r="F220" i="2" s="1"/>
  <c r="G216" i="2"/>
  <c r="G215" i="2" s="1"/>
  <c r="G214" i="2" s="1"/>
  <c r="G213" i="2" s="1"/>
  <c r="G212" i="2" s="1"/>
  <c r="F216" i="2"/>
  <c r="F215" i="2" s="1"/>
  <c r="F214" i="2" s="1"/>
  <c r="F213" i="2" s="1"/>
  <c r="F212" i="2" s="1"/>
  <c r="G211" i="2"/>
  <c r="F211" i="2"/>
  <c r="F210" i="2" s="1"/>
  <c r="F209" i="2" s="1"/>
  <c r="F208" i="2" s="1"/>
  <c r="G207" i="2"/>
  <c r="F207" i="2"/>
  <c r="F206" i="2" s="1"/>
  <c r="F205" i="2" s="1"/>
  <c r="F204" i="2" s="1"/>
  <c r="G202" i="2"/>
  <c r="G201" i="2" s="1"/>
  <c r="F202" i="2"/>
  <c r="F201" i="2" s="1"/>
  <c r="G200" i="2"/>
  <c r="F200" i="2"/>
  <c r="G199" i="2"/>
  <c r="F199" i="2"/>
  <c r="G195" i="2"/>
  <c r="G194" i="2" s="1"/>
  <c r="G193" i="2" s="1"/>
  <c r="G192" i="2" s="1"/>
  <c r="F195" i="2"/>
  <c r="F194" i="2" s="1"/>
  <c r="F193" i="2" s="1"/>
  <c r="F192" i="2" s="1"/>
  <c r="G190" i="2"/>
  <c r="G189" i="2" s="1"/>
  <c r="G188" i="2" s="1"/>
  <c r="F190" i="2"/>
  <c r="F189" i="2" s="1"/>
  <c r="F188" i="2" s="1"/>
  <c r="F187" i="2" s="1"/>
  <c r="G186" i="2"/>
  <c r="G185" i="2" s="1"/>
  <c r="G184" i="2" s="1"/>
  <c r="G183" i="2" s="1"/>
  <c r="F186" i="2"/>
  <c r="F185" i="2" s="1"/>
  <c r="F184" i="2" s="1"/>
  <c r="F183" i="2" s="1"/>
  <c r="G180" i="2"/>
  <c r="F180" i="2"/>
  <c r="F179" i="2" s="1"/>
  <c r="G178" i="2"/>
  <c r="G177" i="2" s="1"/>
  <c r="F178" i="2"/>
  <c r="F177" i="2" s="1"/>
  <c r="G176" i="2"/>
  <c r="F176" i="2"/>
  <c r="F175" i="2" s="1"/>
  <c r="G175" i="2"/>
  <c r="G174" i="2"/>
  <c r="F174" i="2"/>
  <c r="F173" i="2" s="1"/>
  <c r="G173" i="2"/>
  <c r="G172" i="2"/>
  <c r="G171" i="2" s="1"/>
  <c r="F172" i="2"/>
  <c r="F171" i="2" s="1"/>
  <c r="G170" i="2"/>
  <c r="F170" i="2"/>
  <c r="F169" i="2" s="1"/>
  <c r="G169" i="2"/>
  <c r="G168" i="2"/>
  <c r="G167" i="2" s="1"/>
  <c r="F168" i="2"/>
  <c r="F167" i="2" s="1"/>
  <c r="G165" i="2"/>
  <c r="G164" i="2" s="1"/>
  <c r="F165" i="2"/>
  <c r="F164" i="2" s="1"/>
  <c r="G163" i="2"/>
  <c r="F163" i="2"/>
  <c r="F162" i="2" s="1"/>
  <c r="G161" i="2"/>
  <c r="G160" i="2" s="1"/>
  <c r="F161" i="2"/>
  <c r="F160" i="2" s="1"/>
  <c r="G159" i="2"/>
  <c r="F159" i="2"/>
  <c r="F158" i="2" s="1"/>
  <c r="G158" i="2"/>
  <c r="G154" i="2"/>
  <c r="G153" i="2" s="1"/>
  <c r="F154" i="2"/>
  <c r="F153" i="2" s="1"/>
  <c r="G152" i="2"/>
  <c r="G151" i="2" s="1"/>
  <c r="F152" i="2"/>
  <c r="F151" i="2" s="1"/>
  <c r="G150" i="2"/>
  <c r="G149" i="2" s="1"/>
  <c r="F150" i="2"/>
  <c r="F149" i="2" s="1"/>
  <c r="G145" i="2"/>
  <c r="F145" i="2"/>
  <c r="G144" i="2"/>
  <c r="F144" i="2"/>
  <c r="G143" i="2"/>
  <c r="G142" i="2" s="1"/>
  <c r="G141" i="2" s="1"/>
  <c r="F143" i="2"/>
  <c r="G140" i="2"/>
  <c r="G139" i="2" s="1"/>
  <c r="F140" i="2"/>
  <c r="F139" i="2" s="1"/>
  <c r="G138" i="2"/>
  <c r="G137" i="2" s="1"/>
  <c r="F138" i="2"/>
  <c r="F137" i="2" s="1"/>
  <c r="G136" i="2"/>
  <c r="F136" i="2"/>
  <c r="F135" i="2" s="1"/>
  <c r="G135" i="2"/>
  <c r="G134" i="2"/>
  <c r="F134" i="2"/>
  <c r="F133" i="2" s="1"/>
  <c r="G133" i="2"/>
  <c r="G128" i="2"/>
  <c r="G127" i="2" s="1"/>
  <c r="F128" i="2"/>
  <c r="F127" i="2" s="1"/>
  <c r="G126" i="2"/>
  <c r="G125" i="2" s="1"/>
  <c r="F126" i="2"/>
  <c r="F125" i="2" s="1"/>
  <c r="G123" i="2"/>
  <c r="F123" i="2"/>
  <c r="F122" i="2" s="1"/>
  <c r="F121" i="2" s="1"/>
  <c r="G122" i="2"/>
  <c r="G121" i="2" s="1"/>
  <c r="G120" i="2"/>
  <c r="G119" i="2" s="1"/>
  <c r="F120" i="2"/>
  <c r="F119" i="2" s="1"/>
  <c r="G118" i="2"/>
  <c r="G117" i="2" s="1"/>
  <c r="G116" i="2" s="1"/>
  <c r="F118" i="2"/>
  <c r="F117" i="2" s="1"/>
  <c r="G115" i="2"/>
  <c r="G114" i="2" s="1"/>
  <c r="G113" i="2" s="1"/>
  <c r="F115" i="2"/>
  <c r="F114" i="2" s="1"/>
  <c r="F113" i="2" s="1"/>
  <c r="G112" i="2"/>
  <c r="F112" i="2"/>
  <c r="F111" i="2" s="1"/>
  <c r="G111" i="2"/>
  <c r="G110" i="2"/>
  <c r="F110" i="2"/>
  <c r="G109" i="2"/>
  <c r="F109" i="2"/>
  <c r="G107" i="2"/>
  <c r="G106" i="2" s="1"/>
  <c r="F107" i="2"/>
  <c r="F106" i="2" s="1"/>
  <c r="G104" i="2"/>
  <c r="F104" i="2"/>
  <c r="G103" i="2"/>
  <c r="F103" i="2"/>
  <c r="G102" i="2"/>
  <c r="G101" i="2" s="1"/>
  <c r="G100" i="2"/>
  <c r="F100" i="2"/>
  <c r="F99" i="2" s="1"/>
  <c r="G99" i="2"/>
  <c r="G98" i="2"/>
  <c r="G97" i="2" s="1"/>
  <c r="F98" i="2"/>
  <c r="F97" i="2" s="1"/>
  <c r="G96" i="2"/>
  <c r="F96" i="2"/>
  <c r="F95" i="2" s="1"/>
  <c r="G95" i="2"/>
  <c r="G93" i="2"/>
  <c r="F93" i="2"/>
  <c r="G92" i="2"/>
  <c r="G91" i="2" s="1"/>
  <c r="F92" i="2"/>
  <c r="F91" i="2" s="1"/>
  <c r="G90" i="2"/>
  <c r="F90" i="2"/>
  <c r="F89" i="2" s="1"/>
  <c r="G89" i="2"/>
  <c r="G86" i="2"/>
  <c r="G85" i="2" s="1"/>
  <c r="F86" i="2"/>
  <c r="F85" i="2" s="1"/>
  <c r="G84" i="2"/>
  <c r="F84" i="2"/>
  <c r="G83" i="2"/>
  <c r="G82" i="2" s="1"/>
  <c r="F83" i="2"/>
  <c r="G81" i="2"/>
  <c r="F81" i="2"/>
  <c r="F80" i="2" s="1"/>
  <c r="G80" i="2"/>
  <c r="G79" i="2"/>
  <c r="F79" i="2"/>
  <c r="F78" i="2" s="1"/>
  <c r="G78" i="2"/>
  <c r="G77" i="2"/>
  <c r="G76" i="2" s="1"/>
  <c r="F77" i="2"/>
  <c r="F76" i="2" s="1"/>
  <c r="G74" i="2"/>
  <c r="G73" i="2" s="1"/>
  <c r="G72" i="2" s="1"/>
  <c r="G71" i="2" s="1"/>
  <c r="F74" i="2"/>
  <c r="F73" i="2" s="1"/>
  <c r="F72" i="2" s="1"/>
  <c r="F71" i="2" s="1"/>
  <c r="G70" i="2"/>
  <c r="F70" i="2"/>
  <c r="F69" i="2" s="1"/>
  <c r="F68" i="2" s="1"/>
  <c r="F67" i="2" s="1"/>
  <c r="G69" i="2"/>
  <c r="G68" i="2" s="1"/>
  <c r="G67" i="2" s="1"/>
  <c r="G65" i="2"/>
  <c r="G64" i="2" s="1"/>
  <c r="G63" i="2" s="1"/>
  <c r="G62" i="2" s="1"/>
  <c r="F65" i="2"/>
  <c r="F64" i="2" s="1"/>
  <c r="F63" i="2" s="1"/>
  <c r="F62" i="2" s="1"/>
  <c r="G60" i="2"/>
  <c r="G59" i="2" s="1"/>
  <c r="G58" i="2" s="1"/>
  <c r="F60" i="2"/>
  <c r="F59" i="2" s="1"/>
  <c r="F58" i="2" s="1"/>
  <c r="G57" i="2"/>
  <c r="F57" i="2"/>
  <c r="G56" i="2"/>
  <c r="G55" i="2" s="1"/>
  <c r="G54" i="2" s="1"/>
  <c r="F56" i="2"/>
  <c r="F55" i="2" s="1"/>
  <c r="F54" i="2" s="1"/>
  <c r="G53" i="2"/>
  <c r="G52" i="2" s="1"/>
  <c r="F53" i="2"/>
  <c r="F52" i="2" s="1"/>
  <c r="G51" i="2"/>
  <c r="F51" i="2"/>
  <c r="G50" i="2"/>
  <c r="F50" i="2"/>
  <c r="F49" i="2" s="1"/>
  <c r="G46" i="2"/>
  <c r="G45" i="2" s="1"/>
  <c r="G44" i="2" s="1"/>
  <c r="G43" i="2" s="1"/>
  <c r="G42" i="2" s="1"/>
  <c r="F46" i="2"/>
  <c r="F45" i="2"/>
  <c r="F44" i="2" s="1"/>
  <c r="F43" i="2" s="1"/>
  <c r="F42" i="2" s="1"/>
  <c r="G41" i="2"/>
  <c r="F41" i="2"/>
  <c r="G40" i="2"/>
  <c r="F40" i="2"/>
  <c r="G39" i="2"/>
  <c r="F39" i="2"/>
  <c r="G38" i="2"/>
  <c r="F38" i="2"/>
  <c r="F37" i="2" s="1"/>
  <c r="F36" i="2" s="1"/>
  <c r="F35" i="2" s="1"/>
  <c r="F34" i="2" s="1"/>
  <c r="G33" i="2"/>
  <c r="G32" i="2" s="1"/>
  <c r="F33" i="2"/>
  <c r="F32" i="2" s="1"/>
  <c r="G31" i="2"/>
  <c r="F31" i="2"/>
  <c r="G30" i="2"/>
  <c r="F30" i="2"/>
  <c r="F29" i="2" s="1"/>
  <c r="G25" i="2"/>
  <c r="G24" i="2" s="1"/>
  <c r="F25" i="2"/>
  <c r="F24" i="2" s="1"/>
  <c r="F23" i="2" s="1"/>
  <c r="F22" i="2" s="1"/>
  <c r="F21" i="2" s="1"/>
  <c r="E154" i="2"/>
  <c r="E153" i="2" s="1"/>
  <c r="E138" i="2"/>
  <c r="E126" i="2"/>
  <c r="E84" i="2"/>
  <c r="F28" i="2" l="1"/>
  <c r="F27" i="2" s="1"/>
  <c r="F26" i="2" s="1"/>
  <c r="H26" i="2" s="1"/>
  <c r="F124" i="2"/>
  <c r="F349" i="2"/>
  <c r="F348" i="2" s="1"/>
  <c r="F347" i="2" s="1"/>
  <c r="G373" i="2"/>
  <c r="F415" i="2"/>
  <c r="F563" i="2"/>
  <c r="F116" i="2"/>
  <c r="F496" i="2"/>
  <c r="F495" i="2" s="1"/>
  <c r="F554" i="2"/>
  <c r="F82" i="2"/>
  <c r="F108" i="2"/>
  <c r="F105" i="2" s="1"/>
  <c r="F198" i="2"/>
  <c r="G403" i="2"/>
  <c r="G398" i="2" s="1"/>
  <c r="F433" i="2"/>
  <c r="G562" i="2"/>
  <c r="G594" i="2"/>
  <c r="G496" i="2"/>
  <c r="G495" i="2" s="1"/>
  <c r="H495" i="2" s="1"/>
  <c r="F566" i="2"/>
  <c r="F582" i="2"/>
  <c r="F581" i="2" s="1"/>
  <c r="F580" i="2" s="1"/>
  <c r="F579" i="2" s="1"/>
  <c r="G255" i="2"/>
  <c r="F353" i="2"/>
  <c r="G566" i="2"/>
  <c r="G582" i="2"/>
  <c r="G581" i="2" s="1"/>
  <c r="G580" i="2" s="1"/>
  <c r="G579" i="2" s="1"/>
  <c r="G29" i="2"/>
  <c r="G28" i="2" s="1"/>
  <c r="G27" i="2" s="1"/>
  <c r="G26" i="2" s="1"/>
  <c r="F449" i="2"/>
  <c r="F446" i="2" s="1"/>
  <c r="G473" i="2"/>
  <c r="G554" i="2"/>
  <c r="G553" i="2" s="1"/>
  <c r="G545" i="2" s="1"/>
  <c r="G349" i="2"/>
  <c r="G446" i="2"/>
  <c r="F460" i="2"/>
  <c r="F459" i="2" s="1"/>
  <c r="F594" i="2"/>
  <c r="H594" i="2" s="1"/>
  <c r="F481" i="2"/>
  <c r="F480" i="2" s="1"/>
  <c r="F479" i="2" s="1"/>
  <c r="F546" i="2"/>
  <c r="H546" i="2" s="1"/>
  <c r="F562" i="2"/>
  <c r="G219" i="2"/>
  <c r="G415" i="2"/>
  <c r="G466" i="2"/>
  <c r="H466" i="2" s="1"/>
  <c r="H468" i="2"/>
  <c r="F102" i="2"/>
  <c r="F101" i="2" s="1"/>
  <c r="G428" i="2"/>
  <c r="G461" i="2"/>
  <c r="G460" i="2" s="1"/>
  <c r="G459" i="2" s="1"/>
  <c r="H463" i="2"/>
  <c r="G49" i="2"/>
  <c r="H49" i="2" s="1"/>
  <c r="F219" i="2"/>
  <c r="F255" i="2"/>
  <c r="H255" i="2" s="1"/>
  <c r="F367" i="2"/>
  <c r="F388" i="2"/>
  <c r="F407" i="2"/>
  <c r="F398" i="2" s="1"/>
  <c r="F452" i="2"/>
  <c r="G512" i="2"/>
  <c r="F421" i="2"/>
  <c r="F309" i="2"/>
  <c r="F414" i="2"/>
  <c r="G421" i="2"/>
  <c r="F512" i="2"/>
  <c r="G309" i="2"/>
  <c r="H309" i="2" s="1"/>
  <c r="H228" i="2"/>
  <c r="H229" i="2"/>
  <c r="H230" i="2"/>
  <c r="G490" i="2"/>
  <c r="G489" i="2" s="1"/>
  <c r="G353" i="2"/>
  <c r="G363" i="2"/>
  <c r="F197" i="2"/>
  <c r="F196" i="2" s="1"/>
  <c r="F191" i="2" s="1"/>
  <c r="G148" i="2"/>
  <c r="G147" i="2" s="1"/>
  <c r="G146" i="2" s="1"/>
  <c r="F157" i="2"/>
  <c r="H163" i="2"/>
  <c r="H164" i="2"/>
  <c r="H165" i="2"/>
  <c r="F166" i="2"/>
  <c r="H180" i="2"/>
  <c r="F182" i="2"/>
  <c r="H188" i="2"/>
  <c r="H189" i="2"/>
  <c r="H190" i="2"/>
  <c r="H207" i="2"/>
  <c r="F269" i="2"/>
  <c r="G269" i="2"/>
  <c r="F490" i="2"/>
  <c r="F489" i="2" s="1"/>
  <c r="G132" i="2"/>
  <c r="G131" i="2" s="1"/>
  <c r="G130" i="2" s="1"/>
  <c r="G75" i="2"/>
  <c r="G94" i="2"/>
  <c r="G124" i="2"/>
  <c r="H124" i="2" s="1"/>
  <c r="F142" i="2"/>
  <c r="F141" i="2" s="1"/>
  <c r="H141" i="2" s="1"/>
  <c r="F148" i="2"/>
  <c r="F147" i="2" s="1"/>
  <c r="F146" i="2" s="1"/>
  <c r="H159" i="2"/>
  <c r="H160" i="2"/>
  <c r="H161" i="2"/>
  <c r="H199" i="2"/>
  <c r="H200" i="2"/>
  <c r="H201" i="2"/>
  <c r="H202" i="2"/>
  <c r="F231" i="2"/>
  <c r="F218" i="2" s="1"/>
  <c r="F217" i="2" s="1"/>
  <c r="F237" i="2"/>
  <c r="F236" i="2" s="1"/>
  <c r="G297" i="2"/>
  <c r="G296" i="2" s="1"/>
  <c r="F203" i="2"/>
  <c r="G162" i="2"/>
  <c r="H162" i="2" s="1"/>
  <c r="G382" i="2"/>
  <c r="G392" i="2"/>
  <c r="H392" i="2" s="1"/>
  <c r="F432" i="2"/>
  <c r="F431" i="2" s="1"/>
  <c r="F132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83" i="2"/>
  <c r="H184" i="2"/>
  <c r="H185" i="2"/>
  <c r="H186" i="2"/>
  <c r="H192" i="2"/>
  <c r="H193" i="2"/>
  <c r="H194" i="2"/>
  <c r="H195" i="2"/>
  <c r="H211" i="2"/>
  <c r="H212" i="2"/>
  <c r="H213" i="2"/>
  <c r="H214" i="2"/>
  <c r="H215" i="2"/>
  <c r="H216" i="2"/>
  <c r="G231" i="2"/>
  <c r="G237" i="2"/>
  <c r="G236" i="2" s="1"/>
  <c r="F382" i="2"/>
  <c r="H415" i="2"/>
  <c r="H416" i="2"/>
  <c r="H417" i="2"/>
  <c r="H418" i="2"/>
  <c r="H419" i="2"/>
  <c r="H420" i="2"/>
  <c r="H422" i="2"/>
  <c r="H423" i="2"/>
  <c r="H424" i="2"/>
  <c r="H425" i="2"/>
  <c r="H426" i="2"/>
  <c r="H427" i="2"/>
  <c r="H428" i="2"/>
  <c r="H429" i="2"/>
  <c r="H430" i="2"/>
  <c r="H433" i="2"/>
  <c r="H434" i="2"/>
  <c r="H435" i="2"/>
  <c r="H436" i="2"/>
  <c r="H437" i="2"/>
  <c r="H438" i="2"/>
  <c r="H439" i="2"/>
  <c r="H447" i="2"/>
  <c r="H448" i="2"/>
  <c r="H449" i="2"/>
  <c r="H450" i="2"/>
  <c r="H451" i="2"/>
  <c r="H518" i="2"/>
  <c r="H519" i="2"/>
  <c r="H522" i="2"/>
  <c r="H523" i="2"/>
  <c r="H524" i="2"/>
  <c r="H525" i="2"/>
  <c r="H526" i="2"/>
  <c r="H527" i="2"/>
  <c r="H528" i="2"/>
  <c r="H529" i="2"/>
  <c r="H535" i="2"/>
  <c r="H536" i="2"/>
  <c r="H537" i="2"/>
  <c r="H538" i="2"/>
  <c r="H539" i="2"/>
  <c r="H540" i="2"/>
  <c r="H541" i="2"/>
  <c r="H542" i="2"/>
  <c r="H543" i="2"/>
  <c r="H544" i="2"/>
  <c r="H547" i="2"/>
  <c r="H548" i="2"/>
  <c r="H549" i="2"/>
  <c r="H550" i="2"/>
  <c r="H551" i="2"/>
  <c r="H552" i="2"/>
  <c r="H554" i="2"/>
  <c r="H555" i="2"/>
  <c r="H556" i="2"/>
  <c r="H557" i="2"/>
  <c r="H558" i="2"/>
  <c r="H559" i="2"/>
  <c r="H560" i="2"/>
  <c r="H561" i="2"/>
  <c r="H563" i="2"/>
  <c r="H564" i="2"/>
  <c r="H565" i="2"/>
  <c r="H566" i="2"/>
  <c r="H567" i="2"/>
  <c r="H568" i="2"/>
  <c r="H569" i="2"/>
  <c r="H570" i="2"/>
  <c r="H571" i="2"/>
  <c r="H572" i="2"/>
  <c r="H579" i="2"/>
  <c r="H581" i="2"/>
  <c r="H583" i="2"/>
  <c r="H584" i="2"/>
  <c r="H585" i="2"/>
  <c r="H586" i="2"/>
  <c r="H587" i="2"/>
  <c r="H588" i="2"/>
  <c r="H589" i="2"/>
  <c r="H590" i="2"/>
  <c r="H591" i="2"/>
  <c r="H592" i="2"/>
  <c r="H593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440" i="2"/>
  <c r="H441" i="2"/>
  <c r="F277" i="2"/>
  <c r="G277" i="2"/>
  <c r="G276" i="2" s="1"/>
  <c r="F297" i="2"/>
  <c r="F296" i="2" s="1"/>
  <c r="F363" i="2"/>
  <c r="G179" i="2"/>
  <c r="H179" i="2" s="1"/>
  <c r="G187" i="2"/>
  <c r="G198" i="2"/>
  <c r="G206" i="2"/>
  <c r="G210" i="2"/>
  <c r="G414" i="2"/>
  <c r="G48" i="2"/>
  <c r="G47" i="2" s="1"/>
  <c r="F75" i="2"/>
  <c r="G88" i="2"/>
  <c r="G87" i="2" s="1"/>
  <c r="F94" i="2"/>
  <c r="H106" i="2"/>
  <c r="H107" i="2"/>
  <c r="H290" i="2"/>
  <c r="H291" i="2"/>
  <c r="H292" i="2"/>
  <c r="H293" i="2"/>
  <c r="H294" i="2"/>
  <c r="H298" i="2"/>
  <c r="H299" i="2"/>
  <c r="H301" i="2"/>
  <c r="H302" i="2"/>
  <c r="H303" i="2"/>
  <c r="H304" i="2"/>
  <c r="H305" i="2"/>
  <c r="H306" i="2"/>
  <c r="H307" i="2"/>
  <c r="H308" i="2"/>
  <c r="H310" i="2"/>
  <c r="H311" i="2"/>
  <c r="G432" i="2"/>
  <c r="G431" i="2" s="1"/>
  <c r="H232" i="2"/>
  <c r="H233" i="2"/>
  <c r="H234" i="2"/>
  <c r="H235" i="2"/>
  <c r="H238" i="2"/>
  <c r="H239" i="2"/>
  <c r="H240" i="2"/>
  <c r="H241" i="2"/>
  <c r="H242" i="2"/>
  <c r="H243" i="2"/>
  <c r="H245" i="2"/>
  <c r="H246" i="2"/>
  <c r="H247" i="2"/>
  <c r="H248" i="2"/>
  <c r="H265" i="2"/>
  <c r="H266" i="2"/>
  <c r="H267" i="2"/>
  <c r="H268" i="2"/>
  <c r="H270" i="2"/>
  <c r="H271" i="2"/>
  <c r="H272" i="2"/>
  <c r="H273" i="2"/>
  <c r="H274" i="2"/>
  <c r="H275" i="2"/>
  <c r="F314" i="2"/>
  <c r="H321" i="2"/>
  <c r="H322" i="2"/>
  <c r="H328" i="2"/>
  <c r="H329" i="2"/>
  <c r="H330" i="2"/>
  <c r="H331" i="2"/>
  <c r="H332" i="2"/>
  <c r="H338" i="2"/>
  <c r="H339" i="2"/>
  <c r="H340" i="2"/>
  <c r="H341" i="2"/>
  <c r="H342" i="2"/>
  <c r="H343" i="2"/>
  <c r="H350" i="2"/>
  <c r="H351" i="2"/>
  <c r="H352" i="2"/>
  <c r="H354" i="2"/>
  <c r="H355" i="2"/>
  <c r="H356" i="2"/>
  <c r="H357" i="2"/>
  <c r="H358" i="2"/>
  <c r="H359" i="2"/>
  <c r="H360" i="2"/>
  <c r="H361" i="2"/>
  <c r="H362" i="2"/>
  <c r="H364" i="2"/>
  <c r="H365" i="2"/>
  <c r="H366" i="2"/>
  <c r="H367" i="2"/>
  <c r="H368" i="2"/>
  <c r="H369" i="2"/>
  <c r="H388" i="2"/>
  <c r="H389" i="2"/>
  <c r="H390" i="2"/>
  <c r="H391" i="2"/>
  <c r="H393" i="2"/>
  <c r="H394" i="2"/>
  <c r="H395" i="2"/>
  <c r="H396" i="2"/>
  <c r="H397" i="2"/>
  <c r="H608" i="2"/>
  <c r="H609" i="2"/>
  <c r="H610" i="2"/>
  <c r="H611" i="2"/>
  <c r="H219" i="2"/>
  <c r="H220" i="2"/>
  <c r="H221" i="2"/>
  <c r="H222" i="2"/>
  <c r="H223" i="2"/>
  <c r="F48" i="2"/>
  <c r="F47" i="2" s="1"/>
  <c r="F88" i="2"/>
  <c r="F87" i="2" s="1"/>
  <c r="H158" i="2"/>
  <c r="F250" i="2"/>
  <c r="F249" i="2" s="1"/>
  <c r="G319" i="2"/>
  <c r="H320" i="2"/>
  <c r="F373" i="2"/>
  <c r="H373" i="2" s="1"/>
  <c r="H612" i="2"/>
  <c r="H613" i="2"/>
  <c r="H614" i="2"/>
  <c r="H615" i="2"/>
  <c r="G23" i="2"/>
  <c r="H24" i="2"/>
  <c r="H25" i="2"/>
  <c r="H27" i="2"/>
  <c r="H29" i="2"/>
  <c r="H30" i="2"/>
  <c r="H31" i="2"/>
  <c r="H32" i="2"/>
  <c r="H33" i="2"/>
  <c r="G37" i="2"/>
  <c r="H38" i="2"/>
  <c r="H39" i="2"/>
  <c r="H40" i="2"/>
  <c r="H41" i="2"/>
  <c r="H42" i="2"/>
  <c r="H43" i="2"/>
  <c r="H44" i="2"/>
  <c r="H45" i="2"/>
  <c r="H46" i="2"/>
  <c r="H50" i="2"/>
  <c r="H51" i="2"/>
  <c r="H52" i="2"/>
  <c r="H53" i="2"/>
  <c r="H54" i="2"/>
  <c r="H55" i="2"/>
  <c r="H56" i="2"/>
  <c r="H57" i="2"/>
  <c r="H58" i="2"/>
  <c r="H59" i="2"/>
  <c r="H60" i="2"/>
  <c r="H62" i="2"/>
  <c r="H63" i="2"/>
  <c r="H64" i="2"/>
  <c r="H65" i="2"/>
  <c r="H71" i="2"/>
  <c r="H72" i="2"/>
  <c r="H73" i="2"/>
  <c r="H74" i="2"/>
  <c r="H76" i="2"/>
  <c r="H77" i="2"/>
  <c r="H78" i="2"/>
  <c r="H79" i="2"/>
  <c r="H80" i="2"/>
  <c r="H81" i="2"/>
  <c r="H82" i="2"/>
  <c r="H83" i="2"/>
  <c r="H85" i="2"/>
  <c r="H86" i="2"/>
  <c r="H89" i="2"/>
  <c r="H90" i="2"/>
  <c r="H91" i="2"/>
  <c r="H92" i="2"/>
  <c r="H93" i="2"/>
  <c r="H95" i="2"/>
  <c r="H96" i="2"/>
  <c r="H97" i="2"/>
  <c r="H98" i="2"/>
  <c r="H99" i="2"/>
  <c r="H100" i="2"/>
  <c r="H101" i="2"/>
  <c r="H103" i="2"/>
  <c r="H104" i="2"/>
  <c r="H109" i="2"/>
  <c r="G108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5" i="2"/>
  <c r="H126" i="2"/>
  <c r="H127" i="2"/>
  <c r="H128" i="2"/>
  <c r="H133" i="2"/>
  <c r="H134" i="2"/>
  <c r="H135" i="2"/>
  <c r="H136" i="2"/>
  <c r="H137" i="2"/>
  <c r="H138" i="2"/>
  <c r="H139" i="2"/>
  <c r="H140" i="2"/>
  <c r="H143" i="2"/>
  <c r="H144" i="2"/>
  <c r="H145" i="2"/>
  <c r="H149" i="2"/>
  <c r="H150" i="2"/>
  <c r="H151" i="2"/>
  <c r="H152" i="2"/>
  <c r="H153" i="2"/>
  <c r="H154" i="2"/>
  <c r="H251" i="2"/>
  <c r="H252" i="2"/>
  <c r="H256" i="2"/>
  <c r="H257" i="2"/>
  <c r="H258" i="2"/>
  <c r="H259" i="2"/>
  <c r="H260" i="2"/>
  <c r="H261" i="2"/>
  <c r="H262" i="2"/>
  <c r="H278" i="2"/>
  <c r="H279" i="2"/>
  <c r="H315" i="2"/>
  <c r="H316" i="2"/>
  <c r="H317" i="2"/>
  <c r="H318" i="2"/>
  <c r="H374" i="2"/>
  <c r="H375" i="2"/>
  <c r="H376" i="2"/>
  <c r="H377" i="2"/>
  <c r="H378" i="2"/>
  <c r="H379" i="2"/>
  <c r="H380" i="2"/>
  <c r="H381" i="2"/>
  <c r="H383" i="2"/>
  <c r="H384" i="2"/>
  <c r="H385" i="2"/>
  <c r="H386" i="2"/>
  <c r="H387" i="2"/>
  <c r="H399" i="2"/>
  <c r="H400" i="2"/>
  <c r="H401" i="2"/>
  <c r="H402" i="2"/>
  <c r="H403" i="2"/>
  <c r="H404" i="2"/>
  <c r="H405" i="2"/>
  <c r="H406" i="2"/>
  <c r="G453" i="2"/>
  <c r="G452" i="2" s="1"/>
  <c r="H454" i="2"/>
  <c r="H455" i="2"/>
  <c r="H456" i="2"/>
  <c r="H459" i="2"/>
  <c r="H461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91" i="2"/>
  <c r="H492" i="2"/>
  <c r="H493" i="2"/>
  <c r="H494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3" i="2"/>
  <c r="H514" i="2"/>
  <c r="H515" i="2"/>
  <c r="H516" i="2"/>
  <c r="H442" i="2"/>
  <c r="H443" i="2"/>
  <c r="H312" i="2"/>
  <c r="H313" i="2"/>
  <c r="F276" i="2"/>
  <c r="H280" i="2"/>
  <c r="H281" i="2"/>
  <c r="H282" i="2"/>
  <c r="H283" i="2"/>
  <c r="H284" i="2"/>
  <c r="H253" i="2"/>
  <c r="G250" i="2"/>
  <c r="H254" i="2"/>
  <c r="H67" i="2"/>
  <c r="H68" i="2"/>
  <c r="H69" i="2"/>
  <c r="H70" i="2"/>
  <c r="F39" i="10"/>
  <c r="E39" i="10"/>
  <c r="H460" i="2" l="1"/>
  <c r="H102" i="2"/>
  <c r="H28" i="2"/>
  <c r="H582" i="2"/>
  <c r="H580" i="2"/>
  <c r="G218" i="2"/>
  <c r="F553" i="2"/>
  <c r="H349" i="2"/>
  <c r="H446" i="2"/>
  <c r="F445" i="2"/>
  <c r="F444" i="2" s="1"/>
  <c r="H553" i="2"/>
  <c r="G348" i="2"/>
  <c r="G347" i="2" s="1"/>
  <c r="H347" i="2" s="1"/>
  <c r="F244" i="2"/>
  <c r="F181" i="2" s="1"/>
  <c r="H562" i="2"/>
  <c r="F545" i="2"/>
  <c r="H545" i="2" s="1"/>
  <c r="H421" i="2"/>
  <c r="H512" i="2"/>
  <c r="G264" i="2"/>
  <c r="F413" i="2"/>
  <c r="H431" i="2"/>
  <c r="H94" i="2"/>
  <c r="H236" i="2"/>
  <c r="F264" i="2"/>
  <c r="H48" i="2"/>
  <c r="F156" i="2"/>
  <c r="H87" i="2"/>
  <c r="G372" i="2"/>
  <c r="G371" i="2" s="1"/>
  <c r="F346" i="2"/>
  <c r="H490" i="2"/>
  <c r="H147" i="2"/>
  <c r="H237" i="2"/>
  <c r="H146" i="2"/>
  <c r="H489" i="2"/>
  <c r="H142" i="2"/>
  <c r="H353" i="2"/>
  <c r="H382" i="2"/>
  <c r="F131" i="2"/>
  <c r="F130" i="2" s="1"/>
  <c r="H269" i="2"/>
  <c r="G346" i="2"/>
  <c r="G345" i="2" s="1"/>
  <c r="H363" i="2"/>
  <c r="H231" i="2"/>
  <c r="H297" i="2"/>
  <c r="H47" i="2"/>
  <c r="H277" i="2"/>
  <c r="H75" i="2"/>
  <c r="H148" i="2"/>
  <c r="H132" i="2"/>
  <c r="G157" i="2"/>
  <c r="H157" i="2" s="1"/>
  <c r="F66" i="2"/>
  <c r="F20" i="2" s="1"/>
  <c r="H296" i="2"/>
  <c r="G217" i="2"/>
  <c r="H217" i="2" s="1"/>
  <c r="H218" i="2"/>
  <c r="F295" i="2"/>
  <c r="H88" i="2"/>
  <c r="G166" i="2"/>
  <c r="H166" i="2" s="1"/>
  <c r="F372" i="2"/>
  <c r="H432" i="2"/>
  <c r="F345" i="2"/>
  <c r="H414" i="2"/>
  <c r="G413" i="2"/>
  <c r="H206" i="2"/>
  <c r="G205" i="2"/>
  <c r="H187" i="2"/>
  <c r="G182" i="2"/>
  <c r="H182" i="2" s="1"/>
  <c r="H210" i="2"/>
  <c r="G209" i="2"/>
  <c r="H198" i="2"/>
  <c r="G197" i="2"/>
  <c r="G22" i="2"/>
  <c r="H23" i="2"/>
  <c r="H453" i="2"/>
  <c r="H398" i="2"/>
  <c r="G105" i="2"/>
  <c r="H108" i="2"/>
  <c r="G36" i="2"/>
  <c r="H37" i="2"/>
  <c r="G314" i="2"/>
  <c r="H319" i="2"/>
  <c r="H276" i="2"/>
  <c r="H250" i="2"/>
  <c r="G249" i="2"/>
  <c r="E65" i="10"/>
  <c r="F65" i="10"/>
  <c r="H413" i="2" l="1"/>
  <c r="H348" i="2"/>
  <c r="H264" i="2"/>
  <c r="H372" i="2"/>
  <c r="F263" i="2"/>
  <c r="F371" i="2"/>
  <c r="F370" i="2" s="1"/>
  <c r="F344" i="2" s="1"/>
  <c r="H345" i="2"/>
  <c r="H131" i="2"/>
  <c r="H346" i="2"/>
  <c r="G156" i="2"/>
  <c r="H156" i="2" s="1"/>
  <c r="H130" i="2"/>
  <c r="F129" i="2"/>
  <c r="H197" i="2"/>
  <c r="G196" i="2"/>
  <c r="H209" i="2"/>
  <c r="G208" i="2"/>
  <c r="H205" i="2"/>
  <c r="G204" i="2"/>
  <c r="H204" i="2" s="1"/>
  <c r="H314" i="2"/>
  <c r="G295" i="2"/>
  <c r="G35" i="2"/>
  <c r="H36" i="2"/>
  <c r="H105" i="2"/>
  <c r="G66" i="2"/>
  <c r="H66" i="2" s="1"/>
  <c r="G445" i="2"/>
  <c r="H452" i="2"/>
  <c r="G370" i="2"/>
  <c r="G21" i="2"/>
  <c r="H22" i="2"/>
  <c r="H249" i="2"/>
  <c r="G244" i="2"/>
  <c r="E313" i="2"/>
  <c r="E312" i="2" s="1"/>
  <c r="H288" i="3"/>
  <c r="I288" i="3"/>
  <c r="G288" i="3"/>
  <c r="E308" i="2"/>
  <c r="E307" i="2" s="1"/>
  <c r="H283" i="3"/>
  <c r="I283" i="3"/>
  <c r="G283" i="3"/>
  <c r="J283" i="3" l="1"/>
  <c r="J288" i="3"/>
  <c r="H371" i="2"/>
  <c r="G129" i="2"/>
  <c r="H129" i="2" s="1"/>
  <c r="H208" i="2"/>
  <c r="G203" i="2"/>
  <c r="H203" i="2" s="1"/>
  <c r="H196" i="2"/>
  <c r="G191" i="2"/>
  <c r="H191" i="2" s="1"/>
  <c r="H21" i="2"/>
  <c r="H370" i="2"/>
  <c r="G444" i="2"/>
  <c r="H444" i="2" s="1"/>
  <c r="H445" i="2"/>
  <c r="G263" i="2"/>
  <c r="H263" i="2" s="1"/>
  <c r="H295" i="2"/>
  <c r="G34" i="2"/>
  <c r="H34" i="2" s="1"/>
  <c r="H35" i="2"/>
  <c r="H244" i="2"/>
  <c r="G181" i="2"/>
  <c r="H181" i="2" s="1"/>
  <c r="E252" i="2"/>
  <c r="E254" i="2"/>
  <c r="E253" i="2" s="1"/>
  <c r="H227" i="3"/>
  <c r="I227" i="3"/>
  <c r="G227" i="3"/>
  <c r="J227" i="3" l="1"/>
  <c r="G20" i="2"/>
  <c r="H20" i="2" s="1"/>
  <c r="G344" i="2"/>
  <c r="H344" i="2" s="1"/>
  <c r="H101" i="3"/>
  <c r="I101" i="3"/>
  <c r="J101" i="3" s="1"/>
  <c r="G101" i="3"/>
  <c r="E223" i="2"/>
  <c r="E222" i="2" s="1"/>
  <c r="I430" i="3" l="1"/>
  <c r="J430" i="3" s="1"/>
  <c r="H430" i="3"/>
  <c r="H198" i="3" l="1"/>
  <c r="C27" i="10" s="1"/>
  <c r="I198" i="3"/>
  <c r="J198" i="3" l="1"/>
  <c r="D27" i="10"/>
  <c r="E70" i="2"/>
  <c r="E69" i="2" s="1"/>
  <c r="E68" i="2" s="1"/>
  <c r="E67" i="2" s="1"/>
  <c r="E281" i="2"/>
  <c r="E280" i="2" s="1"/>
  <c r="H256" i="3"/>
  <c r="H253" i="3" s="1"/>
  <c r="I256" i="3"/>
  <c r="G256" i="3"/>
  <c r="H47" i="3"/>
  <c r="H46" i="3" s="1"/>
  <c r="I47" i="3"/>
  <c r="J256" i="3" l="1"/>
  <c r="I46" i="3"/>
  <c r="J47" i="3"/>
  <c r="G48" i="3"/>
  <c r="J46" i="3" l="1"/>
  <c r="G47" i="3"/>
  <c r="G46" i="3" s="1"/>
  <c r="G198" i="3"/>
  <c r="B27" i="10" l="1"/>
  <c r="E572" i="2"/>
  <c r="G430" i="3"/>
  <c r="E125" i="2" l="1"/>
  <c r="E86" i="2"/>
  <c r="E85" i="2" s="1"/>
  <c r="E90" i="2"/>
  <c r="E89" i="2" s="1"/>
  <c r="E92" i="2"/>
  <c r="E93" i="2"/>
  <c r="E96" i="2"/>
  <c r="E95" i="2" s="1"/>
  <c r="E83" i="2"/>
  <c r="E82" i="2" s="1"/>
  <c r="G61" i="3"/>
  <c r="E91" i="2" l="1"/>
  <c r="E88" i="2" s="1"/>
  <c r="E87" i="2" s="1"/>
  <c r="I495" i="3"/>
  <c r="H495" i="3"/>
  <c r="G495" i="3"/>
  <c r="J495" i="3" l="1"/>
  <c r="E427" i="2"/>
  <c r="E426" i="2" s="1"/>
  <c r="H547" i="3"/>
  <c r="I547" i="3"/>
  <c r="G547" i="3"/>
  <c r="J547" i="3" l="1"/>
  <c r="E552" i="2"/>
  <c r="E128" i="2" l="1"/>
  <c r="E127" i="2" s="1"/>
  <c r="E124" i="2" s="1"/>
  <c r="H103" i="3"/>
  <c r="H100" i="3" s="1"/>
  <c r="I103" i="3"/>
  <c r="G103" i="3"/>
  <c r="I100" i="3" l="1"/>
  <c r="J100" i="3" s="1"/>
  <c r="J103" i="3"/>
  <c r="G100" i="3"/>
  <c r="E322" i="2"/>
  <c r="E321" i="2" s="1"/>
  <c r="I297" i="3"/>
  <c r="H297" i="3"/>
  <c r="C101" i="10" s="1"/>
  <c r="G297" i="3"/>
  <c r="B101" i="10" l="1"/>
  <c r="J297" i="3"/>
  <c r="D101" i="10"/>
  <c r="E216" i="2"/>
  <c r="E215" i="2" s="1"/>
  <c r="H191" i="3"/>
  <c r="I191" i="3"/>
  <c r="G191" i="3"/>
  <c r="E40" i="2"/>
  <c r="H27" i="3"/>
  <c r="I27" i="3"/>
  <c r="G27" i="3"/>
  <c r="J27" i="3" l="1"/>
  <c r="J191" i="3"/>
  <c r="E443" i="2"/>
  <c r="E442" i="2" s="1"/>
  <c r="H333" i="3"/>
  <c r="I333" i="3"/>
  <c r="J333" i="3" l="1"/>
  <c r="H632" i="3" l="1"/>
  <c r="H631" i="3" s="1"/>
  <c r="I632" i="3"/>
  <c r="G632" i="3"/>
  <c r="G631" i="3" l="1"/>
  <c r="G630" i="3" s="1"/>
  <c r="I631" i="3"/>
  <c r="J631" i="3" s="1"/>
  <c r="J632" i="3"/>
  <c r="H630" i="3"/>
  <c r="H629" i="3" s="1"/>
  <c r="H628" i="3" s="1"/>
  <c r="E558" i="2"/>
  <c r="H415" i="3"/>
  <c r="I415" i="3"/>
  <c r="G415" i="3"/>
  <c r="J415" i="3" l="1"/>
  <c r="I630" i="3"/>
  <c r="G629" i="3"/>
  <c r="E358" i="2"/>
  <c r="E359" i="2"/>
  <c r="E360" i="2"/>
  <c r="E361" i="2"/>
  <c r="E362" i="2"/>
  <c r="I629" i="3" l="1"/>
  <c r="J630" i="3"/>
  <c r="G628" i="3"/>
  <c r="E357" i="2"/>
  <c r="H390" i="3"/>
  <c r="H145" i="3"/>
  <c r="I628" i="3" l="1"/>
  <c r="J628" i="3" s="1"/>
  <c r="J629" i="3"/>
  <c r="I218" i="3"/>
  <c r="E57" i="2" l="1"/>
  <c r="E56" i="2"/>
  <c r="E51" i="2"/>
  <c r="E50" i="2"/>
  <c r="H478" i="3" l="1"/>
  <c r="I478" i="3"/>
  <c r="H470" i="3"/>
  <c r="I470" i="3"/>
  <c r="H474" i="3"/>
  <c r="I474" i="3"/>
  <c r="H485" i="3"/>
  <c r="I485" i="3"/>
  <c r="H488" i="3"/>
  <c r="I488" i="3"/>
  <c r="G488" i="3"/>
  <c r="H503" i="3"/>
  <c r="I503" i="3"/>
  <c r="H499" i="3"/>
  <c r="I499" i="3"/>
  <c r="H509" i="3"/>
  <c r="I509" i="3"/>
  <c r="J509" i="3" s="1"/>
  <c r="H513" i="3"/>
  <c r="I513" i="3"/>
  <c r="J513" i="3" s="1"/>
  <c r="H517" i="3"/>
  <c r="I517" i="3"/>
  <c r="J517" i="3" s="1"/>
  <c r="J488" i="3" l="1"/>
  <c r="J485" i="3"/>
  <c r="J503" i="3"/>
  <c r="J499" i="3"/>
  <c r="J474" i="3"/>
  <c r="J470" i="3"/>
  <c r="J478" i="3"/>
  <c r="H484" i="3"/>
  <c r="I484" i="3"/>
  <c r="I469" i="3"/>
  <c r="H469" i="3"/>
  <c r="I494" i="3"/>
  <c r="I493" i="3" s="1"/>
  <c r="D55" i="10" s="1"/>
  <c r="H494" i="3"/>
  <c r="H493" i="3" s="1"/>
  <c r="C55" i="10" s="1"/>
  <c r="H520" i="3"/>
  <c r="I520" i="3"/>
  <c r="H522" i="3"/>
  <c r="I522" i="3"/>
  <c r="J522" i="3" s="1"/>
  <c r="H524" i="3"/>
  <c r="I524" i="3"/>
  <c r="J524" i="3" s="1"/>
  <c r="E409" i="2"/>
  <c r="H528" i="3"/>
  <c r="I528" i="3"/>
  <c r="G528" i="3"/>
  <c r="H537" i="3"/>
  <c r="I537" i="3"/>
  <c r="J537" i="3" s="1"/>
  <c r="H540" i="3"/>
  <c r="I540" i="3"/>
  <c r="J540" i="3" s="1"/>
  <c r="E423" i="2"/>
  <c r="E422" i="2" s="1"/>
  <c r="E425" i="2"/>
  <c r="E424" i="2" s="1"/>
  <c r="H543" i="3"/>
  <c r="I543" i="3"/>
  <c r="J543" i="3" s="1"/>
  <c r="G543" i="3"/>
  <c r="H545" i="3"/>
  <c r="I545" i="3"/>
  <c r="G545" i="3"/>
  <c r="H549" i="3"/>
  <c r="I549" i="3"/>
  <c r="J560" i="3"/>
  <c r="H567" i="3"/>
  <c r="I567" i="3"/>
  <c r="G567" i="3"/>
  <c r="E475" i="2"/>
  <c r="H565" i="3"/>
  <c r="I565" i="3"/>
  <c r="H571" i="3"/>
  <c r="H570" i="3" s="1"/>
  <c r="I571" i="3"/>
  <c r="H579" i="3"/>
  <c r="I579" i="3"/>
  <c r="H576" i="3"/>
  <c r="I576" i="3"/>
  <c r="H587" i="3"/>
  <c r="H586" i="3" s="1"/>
  <c r="I587" i="3"/>
  <c r="H598" i="3"/>
  <c r="H597" i="3" s="1"/>
  <c r="H596" i="3" s="1"/>
  <c r="H595" i="3" s="1"/>
  <c r="H594" i="3" s="1"/>
  <c r="I598" i="3"/>
  <c r="J549" i="3" l="1"/>
  <c r="I542" i="3"/>
  <c r="I519" i="3"/>
  <c r="C53" i="10"/>
  <c r="J576" i="3"/>
  <c r="J565" i="3"/>
  <c r="J567" i="3"/>
  <c r="H542" i="3"/>
  <c r="H519" i="3"/>
  <c r="D53" i="10"/>
  <c r="J579" i="3"/>
  <c r="J555" i="3"/>
  <c r="J469" i="3"/>
  <c r="I570" i="3"/>
  <c r="J570" i="3" s="1"/>
  <c r="J571" i="3"/>
  <c r="J520" i="3"/>
  <c r="J484" i="3"/>
  <c r="I597" i="3"/>
  <c r="J598" i="3"/>
  <c r="I585" i="3"/>
  <c r="J587" i="3"/>
  <c r="J545" i="3"/>
  <c r="J494" i="3"/>
  <c r="I468" i="3"/>
  <c r="H468" i="3"/>
  <c r="C54" i="10" s="1"/>
  <c r="H575" i="3"/>
  <c r="H554" i="3"/>
  <c r="H553" i="3" s="1"/>
  <c r="H552" i="3" s="1"/>
  <c r="I536" i="3"/>
  <c r="H536" i="3"/>
  <c r="C56" i="10" s="1"/>
  <c r="H585" i="3"/>
  <c r="H584" i="3" s="1"/>
  <c r="H583" i="3" s="1"/>
  <c r="I575" i="3"/>
  <c r="I554" i="3"/>
  <c r="I586" i="3"/>
  <c r="J586" i="3" s="1"/>
  <c r="H445" i="3"/>
  <c r="H444" i="3" s="1"/>
  <c r="I445" i="3"/>
  <c r="H442" i="3"/>
  <c r="I442" i="3"/>
  <c r="H438" i="3"/>
  <c r="I438" i="3"/>
  <c r="H435" i="3"/>
  <c r="I435" i="3"/>
  <c r="H427" i="3"/>
  <c r="I427" i="3"/>
  <c r="H424" i="3"/>
  <c r="I424" i="3"/>
  <c r="H421" i="3"/>
  <c r="H420" i="3" s="1"/>
  <c r="I421" i="3"/>
  <c r="H418" i="3"/>
  <c r="I418" i="3"/>
  <c r="I413" i="3"/>
  <c r="J413" i="3" s="1"/>
  <c r="J418" i="3" l="1"/>
  <c r="J424" i="3"/>
  <c r="J427" i="3"/>
  <c r="J435" i="3"/>
  <c r="J438" i="3"/>
  <c r="J442" i="3"/>
  <c r="J575" i="3"/>
  <c r="H467" i="3"/>
  <c r="H466" i="3" s="1"/>
  <c r="I420" i="3"/>
  <c r="J420" i="3" s="1"/>
  <c r="J421" i="3"/>
  <c r="I553" i="3"/>
  <c r="J554" i="3"/>
  <c r="I492" i="3"/>
  <c r="J519" i="3"/>
  <c r="J542" i="3"/>
  <c r="J536" i="3"/>
  <c r="I584" i="3"/>
  <c r="I583" i="3" s="1"/>
  <c r="J585" i="3"/>
  <c r="I596" i="3"/>
  <c r="J597" i="3"/>
  <c r="I444" i="3"/>
  <c r="J444" i="3" s="1"/>
  <c r="J445" i="3"/>
  <c r="D54" i="10"/>
  <c r="F54" i="10" s="1"/>
  <c r="J468" i="3"/>
  <c r="E37" i="8"/>
  <c r="D37" i="8"/>
  <c r="C90" i="10"/>
  <c r="C74" i="10"/>
  <c r="D74" i="10"/>
  <c r="D57" i="10"/>
  <c r="I574" i="3"/>
  <c r="I573" i="3" s="1"/>
  <c r="D58" i="10"/>
  <c r="H574" i="3"/>
  <c r="H573" i="3" s="1"/>
  <c r="C58" i="10"/>
  <c r="D56" i="10"/>
  <c r="C57" i="10"/>
  <c r="F57" i="10" s="1"/>
  <c r="I467" i="3"/>
  <c r="F53" i="10"/>
  <c r="H412" i="3"/>
  <c r="I535" i="3"/>
  <c r="H434" i="3"/>
  <c r="I412" i="3"/>
  <c r="J412" i="3" s="1"/>
  <c r="H535" i="3"/>
  <c r="H534" i="3" s="1"/>
  <c r="I434" i="3"/>
  <c r="J434" i="3" s="1"/>
  <c r="H401" i="3"/>
  <c r="H400" i="3" s="1"/>
  <c r="H399" i="3" s="1"/>
  <c r="I401" i="3"/>
  <c r="H386" i="3"/>
  <c r="I386" i="3"/>
  <c r="J386" i="3" s="1"/>
  <c r="H388" i="3"/>
  <c r="F521" i="2" s="1"/>
  <c r="F520" i="2" s="1"/>
  <c r="F517" i="2" s="1"/>
  <c r="F511" i="2" s="1"/>
  <c r="F510" i="2" s="1"/>
  <c r="I388" i="3"/>
  <c r="I390" i="3"/>
  <c r="J390" i="3" s="1"/>
  <c r="H392" i="3"/>
  <c r="I392" i="3"/>
  <c r="H394" i="3"/>
  <c r="I394" i="3"/>
  <c r="H396" i="3"/>
  <c r="I396" i="3"/>
  <c r="H381" i="3"/>
  <c r="I381" i="3"/>
  <c r="H383" i="3"/>
  <c r="I383" i="3"/>
  <c r="E507" i="2"/>
  <c r="E506" i="2" s="1"/>
  <c r="E509" i="2"/>
  <c r="E508" i="2" s="1"/>
  <c r="H374" i="3"/>
  <c r="I374" i="3"/>
  <c r="G374" i="3"/>
  <c r="H376" i="3"/>
  <c r="I376" i="3"/>
  <c r="G376" i="3"/>
  <c r="E505" i="2"/>
  <c r="H371" i="3"/>
  <c r="I371" i="3"/>
  <c r="G371" i="3"/>
  <c r="H369" i="3"/>
  <c r="I369" i="3"/>
  <c r="H367" i="3"/>
  <c r="I367" i="3"/>
  <c r="H365" i="3"/>
  <c r="I365" i="3"/>
  <c r="E439" i="2"/>
  <c r="E438" i="2" s="1"/>
  <c r="E441" i="2"/>
  <c r="E440" i="2" s="1"/>
  <c r="H329" i="3"/>
  <c r="I329" i="3"/>
  <c r="G329" i="3"/>
  <c r="H331" i="3"/>
  <c r="I331" i="3"/>
  <c r="G331" i="3"/>
  <c r="H327" i="3"/>
  <c r="I327" i="3"/>
  <c r="H324" i="3"/>
  <c r="I324" i="3"/>
  <c r="E451" i="2"/>
  <c r="H451" i="3"/>
  <c r="H450" i="3" s="1"/>
  <c r="I451" i="3"/>
  <c r="H340" i="3"/>
  <c r="I340" i="3"/>
  <c r="G340" i="3"/>
  <c r="H338" i="3"/>
  <c r="I338" i="3"/>
  <c r="H344" i="3"/>
  <c r="I344" i="3"/>
  <c r="H353" i="3"/>
  <c r="I353" i="3"/>
  <c r="H301" i="3"/>
  <c r="H300" i="3" s="1"/>
  <c r="H299" i="3" s="1"/>
  <c r="I301" i="3"/>
  <c r="H291" i="3"/>
  <c r="I291" i="3"/>
  <c r="H293" i="3"/>
  <c r="I293" i="3"/>
  <c r="H295" i="3"/>
  <c r="I295" i="3"/>
  <c r="G293" i="3"/>
  <c r="E318" i="2"/>
  <c r="E317" i="2" s="1"/>
  <c r="H237" i="3"/>
  <c r="H236" i="3" s="1"/>
  <c r="I237" i="3"/>
  <c r="H214" i="3"/>
  <c r="I214" i="3"/>
  <c r="H216" i="3"/>
  <c r="I216" i="3"/>
  <c r="H218" i="3"/>
  <c r="J218" i="3" s="1"/>
  <c r="G208" i="3"/>
  <c r="H210" i="3"/>
  <c r="I210" i="3"/>
  <c r="G210" i="3"/>
  <c r="E235" i="2"/>
  <c r="E234" i="2" s="1"/>
  <c r="H205" i="3"/>
  <c r="H204" i="3" s="1"/>
  <c r="C29" i="10" s="1"/>
  <c r="I205" i="3"/>
  <c r="H208" i="3"/>
  <c r="I208" i="3"/>
  <c r="H196" i="3"/>
  <c r="I196" i="3"/>
  <c r="I195" i="3" s="1"/>
  <c r="H190" i="3"/>
  <c r="I190" i="3"/>
  <c r="H229" i="3"/>
  <c r="I229" i="3"/>
  <c r="H165" i="3"/>
  <c r="H164" i="3" s="1"/>
  <c r="I165" i="3"/>
  <c r="H161" i="3"/>
  <c r="I161" i="3"/>
  <c r="H134" i="3"/>
  <c r="I134" i="3"/>
  <c r="E159" i="2"/>
  <c r="H136" i="3"/>
  <c r="I136" i="3"/>
  <c r="H138" i="3"/>
  <c r="I138" i="3"/>
  <c r="H140" i="3"/>
  <c r="I140" i="3"/>
  <c r="E165" i="2"/>
  <c r="H343" i="3" l="1"/>
  <c r="J134" i="3"/>
  <c r="J161" i="3"/>
  <c r="J208" i="3"/>
  <c r="J216" i="3"/>
  <c r="J293" i="3"/>
  <c r="J291" i="3"/>
  <c r="J353" i="3"/>
  <c r="J344" i="3"/>
  <c r="I343" i="3"/>
  <c r="J338" i="3"/>
  <c r="J324" i="3"/>
  <c r="J327" i="3"/>
  <c r="J329" i="3"/>
  <c r="J365" i="3"/>
  <c r="J367" i="3"/>
  <c r="J374" i="3"/>
  <c r="J383" i="3"/>
  <c r="J381" i="3"/>
  <c r="J396" i="3"/>
  <c r="J394" i="3"/>
  <c r="J392" i="3"/>
  <c r="F90" i="10"/>
  <c r="D90" i="10"/>
  <c r="F58" i="10"/>
  <c r="I491" i="3"/>
  <c r="E25" i="8"/>
  <c r="D76" i="10"/>
  <c r="J369" i="3"/>
  <c r="J295" i="3"/>
  <c r="J214" i="3"/>
  <c r="J210" i="3"/>
  <c r="H195" i="3"/>
  <c r="C28" i="10" s="1"/>
  <c r="J229" i="3"/>
  <c r="I164" i="3"/>
  <c r="J164" i="3" s="1"/>
  <c r="J165" i="3"/>
  <c r="I189" i="3"/>
  <c r="J190" i="3"/>
  <c r="D30" i="10"/>
  <c r="J196" i="3"/>
  <c r="I204" i="3"/>
  <c r="J205" i="3"/>
  <c r="I236" i="3"/>
  <c r="J236" i="3" s="1"/>
  <c r="J237" i="3"/>
  <c r="I300" i="3"/>
  <c r="I466" i="3"/>
  <c r="J466" i="3" s="1"/>
  <c r="J467" i="3"/>
  <c r="J573" i="3"/>
  <c r="J574" i="3"/>
  <c r="F37" i="8"/>
  <c r="J140" i="3"/>
  <c r="J138" i="3"/>
  <c r="J136" i="3"/>
  <c r="J340" i="3"/>
  <c r="I450" i="3"/>
  <c r="J450" i="3" s="1"/>
  <c r="J451" i="3"/>
  <c r="J331" i="3"/>
  <c r="J371" i="3"/>
  <c r="J376" i="3"/>
  <c r="G521" i="2"/>
  <c r="J388" i="3"/>
  <c r="I400" i="3"/>
  <c r="J401" i="3"/>
  <c r="I534" i="3"/>
  <c r="J535" i="3"/>
  <c r="I595" i="3"/>
  <c r="J596" i="3"/>
  <c r="J583" i="3"/>
  <c r="J584" i="3"/>
  <c r="I552" i="3"/>
  <c r="J552" i="3" s="1"/>
  <c r="J553" i="3"/>
  <c r="I226" i="3"/>
  <c r="H226" i="3"/>
  <c r="C76" i="10"/>
  <c r="F76" i="10" s="1"/>
  <c r="I449" i="3"/>
  <c r="H449" i="3"/>
  <c r="H448" i="3" s="1"/>
  <c r="H447" i="3" s="1"/>
  <c r="C49" i="10"/>
  <c r="I433" i="3"/>
  <c r="D77" i="10"/>
  <c r="H433" i="3"/>
  <c r="H432" i="3" s="1"/>
  <c r="C77" i="10"/>
  <c r="F77" i="10" s="1"/>
  <c r="F74" i="10"/>
  <c r="H411" i="3"/>
  <c r="C75" i="10"/>
  <c r="I411" i="3"/>
  <c r="D75" i="10"/>
  <c r="D82" i="10"/>
  <c r="D33" i="8"/>
  <c r="C82" i="10"/>
  <c r="H189" i="3"/>
  <c r="H188" i="3" s="1"/>
  <c r="C30" i="10"/>
  <c r="D46" i="10"/>
  <c r="H163" i="3"/>
  <c r="C46" i="10"/>
  <c r="I160" i="3"/>
  <c r="D23" i="10"/>
  <c r="H160" i="3"/>
  <c r="C23" i="10"/>
  <c r="F23" i="10" s="1"/>
  <c r="D52" i="10"/>
  <c r="F56" i="10"/>
  <c r="H323" i="3"/>
  <c r="I290" i="3"/>
  <c r="H290" i="3"/>
  <c r="I323" i="3"/>
  <c r="I133" i="3"/>
  <c r="H133" i="3"/>
  <c r="I364" i="3"/>
  <c r="H364" i="3"/>
  <c r="I380" i="3"/>
  <c r="H380" i="3"/>
  <c r="H385" i="3"/>
  <c r="I385" i="3"/>
  <c r="H337" i="3"/>
  <c r="C50" i="10" s="1"/>
  <c r="I337" i="3"/>
  <c r="H207" i="3"/>
  <c r="I207" i="3"/>
  <c r="I213" i="3"/>
  <c r="G207" i="3"/>
  <c r="H213" i="3"/>
  <c r="H212" i="3" s="1"/>
  <c r="H96" i="3"/>
  <c r="I96" i="3"/>
  <c r="G96" i="3"/>
  <c r="I98" i="3"/>
  <c r="H98" i="3"/>
  <c r="C89" i="10" s="1"/>
  <c r="H93" i="3"/>
  <c r="H92" i="3" s="1"/>
  <c r="C86" i="10" s="1"/>
  <c r="I93" i="3"/>
  <c r="H90" i="3"/>
  <c r="I90" i="3"/>
  <c r="H87" i="3"/>
  <c r="I87" i="3"/>
  <c r="E109" i="2"/>
  <c r="H85" i="3"/>
  <c r="I85" i="3"/>
  <c r="H74" i="3"/>
  <c r="I74" i="3"/>
  <c r="G74" i="3"/>
  <c r="J74" i="3" l="1"/>
  <c r="J85" i="3"/>
  <c r="J96" i="3"/>
  <c r="J380" i="3"/>
  <c r="I163" i="3"/>
  <c r="J163" i="3" s="1"/>
  <c r="E33" i="8"/>
  <c r="F49" i="10"/>
  <c r="D49" i="10"/>
  <c r="F82" i="10"/>
  <c r="J364" i="3"/>
  <c r="J323" i="3"/>
  <c r="J133" i="3"/>
  <c r="J87" i="3"/>
  <c r="J90" i="3"/>
  <c r="I92" i="3"/>
  <c r="J93" i="3"/>
  <c r="B31" i="10"/>
  <c r="J207" i="3"/>
  <c r="D50" i="10"/>
  <c r="F50" i="10" s="1"/>
  <c r="J337" i="3"/>
  <c r="J385" i="3"/>
  <c r="J290" i="3"/>
  <c r="F33" i="8"/>
  <c r="E30" i="8"/>
  <c r="J411" i="3"/>
  <c r="I432" i="3"/>
  <c r="J432" i="3" s="1"/>
  <c r="J433" i="3"/>
  <c r="I448" i="3"/>
  <c r="J449" i="3"/>
  <c r="I465" i="3"/>
  <c r="J534" i="3"/>
  <c r="I399" i="3"/>
  <c r="J399" i="3" s="1"/>
  <c r="J400" i="3"/>
  <c r="G520" i="2"/>
  <c r="H521" i="2"/>
  <c r="I299" i="3"/>
  <c r="D29" i="10"/>
  <c r="F29" i="10" s="1"/>
  <c r="J204" i="3"/>
  <c r="D28" i="10"/>
  <c r="F28" i="10" s="1"/>
  <c r="J195" i="3"/>
  <c r="D89" i="10"/>
  <c r="F89" i="10" s="1"/>
  <c r="J98" i="3"/>
  <c r="I212" i="3"/>
  <c r="J212" i="3" s="1"/>
  <c r="J213" i="3"/>
  <c r="D51" i="10"/>
  <c r="J343" i="3"/>
  <c r="D39" i="8"/>
  <c r="C94" i="10"/>
  <c r="J160" i="3"/>
  <c r="I594" i="3"/>
  <c r="J594" i="3" s="1"/>
  <c r="J595" i="3"/>
  <c r="I188" i="3"/>
  <c r="J188" i="3" s="1"/>
  <c r="J189" i="3"/>
  <c r="D45" i="10"/>
  <c r="D43" i="10" s="1"/>
  <c r="J226" i="3"/>
  <c r="I225" i="3"/>
  <c r="C45" i="10"/>
  <c r="H225" i="3"/>
  <c r="C73" i="10"/>
  <c r="D30" i="8"/>
  <c r="C51" i="10"/>
  <c r="D73" i="10"/>
  <c r="F75" i="10"/>
  <c r="E39" i="8"/>
  <c r="D94" i="10"/>
  <c r="E38" i="8"/>
  <c r="D92" i="10"/>
  <c r="D38" i="8"/>
  <c r="C92" i="10"/>
  <c r="F92" i="10" s="1"/>
  <c r="I363" i="3"/>
  <c r="D61" i="10"/>
  <c r="H363" i="3"/>
  <c r="C61" i="10"/>
  <c r="F61" i="10" s="1"/>
  <c r="C47" i="10"/>
  <c r="I322" i="3"/>
  <c r="I321" i="3" s="1"/>
  <c r="D62" i="10"/>
  <c r="H322" i="3"/>
  <c r="H321" i="3" s="1"/>
  <c r="C62" i="10"/>
  <c r="E42" i="8"/>
  <c r="D100" i="10"/>
  <c r="D42" i="8"/>
  <c r="C100" i="10"/>
  <c r="F100" i="10" s="1"/>
  <c r="I194" i="3"/>
  <c r="E20" i="8" s="1"/>
  <c r="D31" i="10"/>
  <c r="H194" i="3"/>
  <c r="D20" i="8" s="1"/>
  <c r="C31" i="10"/>
  <c r="F31" i="10" s="1"/>
  <c r="I159" i="3"/>
  <c r="H159" i="3"/>
  <c r="H158" i="3" s="1"/>
  <c r="E40" i="8"/>
  <c r="D96" i="10"/>
  <c r="D40" i="8"/>
  <c r="C96" i="10"/>
  <c r="E35" i="8"/>
  <c r="H336" i="3"/>
  <c r="D35" i="8"/>
  <c r="H379" i="3"/>
  <c r="H378" i="3" s="1"/>
  <c r="I379" i="3"/>
  <c r="I336" i="3"/>
  <c r="J336" i="3" s="1"/>
  <c r="H95" i="3"/>
  <c r="I84" i="3"/>
  <c r="H84" i="3"/>
  <c r="I95" i="3"/>
  <c r="H70" i="3"/>
  <c r="I70" i="3"/>
  <c r="H68" i="3"/>
  <c r="H67" i="3" s="1"/>
  <c r="H66" i="3" s="1"/>
  <c r="I68" i="3"/>
  <c r="J68" i="3" l="1"/>
  <c r="J70" i="3"/>
  <c r="J95" i="3"/>
  <c r="J84" i="3"/>
  <c r="F51" i="10"/>
  <c r="F96" i="10"/>
  <c r="J321" i="3"/>
  <c r="D47" i="10"/>
  <c r="F39" i="8"/>
  <c r="F47" i="10"/>
  <c r="H193" i="3"/>
  <c r="F73" i="10"/>
  <c r="F20" i="8"/>
  <c r="D26" i="10"/>
  <c r="F42" i="8"/>
  <c r="D23" i="8"/>
  <c r="G517" i="2"/>
  <c r="H520" i="2"/>
  <c r="I464" i="3"/>
  <c r="I447" i="3"/>
  <c r="J447" i="3" s="1"/>
  <c r="J448" i="3"/>
  <c r="F30" i="8"/>
  <c r="I378" i="3"/>
  <c r="J378" i="3" s="1"/>
  <c r="J379" i="3"/>
  <c r="D26" i="8"/>
  <c r="F35" i="8"/>
  <c r="F40" i="8"/>
  <c r="I158" i="3"/>
  <c r="J158" i="3" s="1"/>
  <c r="J159" i="3"/>
  <c r="I193" i="3"/>
  <c r="J194" i="3"/>
  <c r="J363" i="3"/>
  <c r="F38" i="8"/>
  <c r="F45" i="10"/>
  <c r="D86" i="10"/>
  <c r="F86" i="10" s="1"/>
  <c r="J92" i="3"/>
  <c r="J322" i="3"/>
  <c r="E23" i="8"/>
  <c r="F23" i="8" s="1"/>
  <c r="J225" i="3"/>
  <c r="C43" i="10"/>
  <c r="F43" i="10" s="1"/>
  <c r="F94" i="10"/>
  <c r="E26" i="8"/>
  <c r="D59" i="10"/>
  <c r="C59" i="10"/>
  <c r="F62" i="10"/>
  <c r="E31" i="10"/>
  <c r="C26" i="10"/>
  <c r="E36" i="8"/>
  <c r="D88" i="10"/>
  <c r="D36" i="8"/>
  <c r="C88" i="10"/>
  <c r="E34" i="8"/>
  <c r="D84" i="10"/>
  <c r="D34" i="8"/>
  <c r="C84" i="10"/>
  <c r="F84" i="10" s="1"/>
  <c r="I335" i="3"/>
  <c r="E24" i="8"/>
  <c r="H335" i="3"/>
  <c r="D24" i="8"/>
  <c r="I67" i="3"/>
  <c r="H52" i="3"/>
  <c r="H51" i="3" s="1"/>
  <c r="I52" i="3"/>
  <c r="H35" i="3"/>
  <c r="I35" i="3"/>
  <c r="H232" i="3"/>
  <c r="I232" i="3"/>
  <c r="H234" i="3"/>
  <c r="I234" i="3"/>
  <c r="H43" i="3"/>
  <c r="H42" i="3" s="1"/>
  <c r="I43" i="3"/>
  <c r="F88" i="10" l="1"/>
  <c r="J193" i="3"/>
  <c r="F59" i="10"/>
  <c r="F26" i="8"/>
  <c r="F26" i="10"/>
  <c r="I42" i="3"/>
  <c r="J42" i="3" s="1"/>
  <c r="J43" i="3"/>
  <c r="J234" i="3"/>
  <c r="J232" i="3"/>
  <c r="J35" i="3"/>
  <c r="I51" i="3"/>
  <c r="J51" i="3" s="1"/>
  <c r="J52" i="3"/>
  <c r="I66" i="3"/>
  <c r="J66" i="3" s="1"/>
  <c r="J67" i="3"/>
  <c r="I320" i="3"/>
  <c r="J335" i="3"/>
  <c r="F34" i="8"/>
  <c r="F36" i="8"/>
  <c r="F24" i="8"/>
  <c r="G511" i="2"/>
  <c r="H517" i="2"/>
  <c r="H320" i="3"/>
  <c r="I50" i="3"/>
  <c r="H50" i="3"/>
  <c r="I34" i="3"/>
  <c r="D71" i="10"/>
  <c r="H34" i="3"/>
  <c r="H33" i="3" s="1"/>
  <c r="H32" i="3" s="1"/>
  <c r="C71" i="10"/>
  <c r="I41" i="3"/>
  <c r="H41" i="3"/>
  <c r="H39" i="3"/>
  <c r="H38" i="3" s="1"/>
  <c r="I39" i="3"/>
  <c r="I38" i="3" s="1"/>
  <c r="G39" i="3"/>
  <c r="E60" i="2"/>
  <c r="E59" i="2" s="1"/>
  <c r="E58" i="2" s="1"/>
  <c r="J320" i="3" l="1"/>
  <c r="G38" i="3"/>
  <c r="J41" i="3"/>
  <c r="I33" i="3"/>
  <c r="J34" i="3"/>
  <c r="J50" i="3"/>
  <c r="G510" i="2"/>
  <c r="H510" i="2" s="1"/>
  <c r="H511" i="2"/>
  <c r="H492" i="3"/>
  <c r="D25" i="8" s="1"/>
  <c r="J493" i="3"/>
  <c r="F71" i="10"/>
  <c r="H37" i="3"/>
  <c r="I37" i="3"/>
  <c r="G37" i="3"/>
  <c r="H26" i="3"/>
  <c r="H25" i="3" s="1"/>
  <c r="I26" i="3"/>
  <c r="H22" i="3"/>
  <c r="I22" i="3"/>
  <c r="H125" i="3"/>
  <c r="I125" i="3"/>
  <c r="H127" i="3"/>
  <c r="I127" i="3"/>
  <c r="H118" i="3"/>
  <c r="H117" i="3" s="1"/>
  <c r="C42" i="10" s="1"/>
  <c r="I118" i="3"/>
  <c r="H115" i="3"/>
  <c r="I115" i="3"/>
  <c r="G115" i="3"/>
  <c r="E140" i="2"/>
  <c r="E139" i="2" s="1"/>
  <c r="H113" i="3"/>
  <c r="I113" i="3"/>
  <c r="H111" i="3"/>
  <c r="I111" i="3"/>
  <c r="H109" i="3"/>
  <c r="I109" i="3"/>
  <c r="H81" i="3"/>
  <c r="I81" i="3"/>
  <c r="G81" i="3"/>
  <c r="J109" i="3" l="1"/>
  <c r="J111" i="3"/>
  <c r="J113" i="3"/>
  <c r="I80" i="3"/>
  <c r="J81" i="3"/>
  <c r="J115" i="3"/>
  <c r="I117" i="3"/>
  <c r="J118" i="3"/>
  <c r="J129" i="3"/>
  <c r="J127" i="3"/>
  <c r="J125" i="3"/>
  <c r="J22" i="3"/>
  <c r="I25" i="3"/>
  <c r="J25" i="3" s="1"/>
  <c r="J26" i="3"/>
  <c r="H491" i="3"/>
  <c r="J492" i="3"/>
  <c r="F25" i="8"/>
  <c r="I32" i="3"/>
  <c r="J32" i="3" s="1"/>
  <c r="J33" i="3"/>
  <c r="F55" i="10"/>
  <c r="C52" i="10"/>
  <c r="F52" i="10" s="1"/>
  <c r="H80" i="3"/>
  <c r="E32" i="8"/>
  <c r="D80" i="10"/>
  <c r="D32" i="8"/>
  <c r="C80" i="10"/>
  <c r="I21" i="3"/>
  <c r="H21" i="3"/>
  <c r="H108" i="3"/>
  <c r="I108" i="3"/>
  <c r="H24" i="3"/>
  <c r="I124" i="3"/>
  <c r="H124" i="3"/>
  <c r="J108" i="3" l="1"/>
  <c r="J124" i="3"/>
  <c r="I24" i="3"/>
  <c r="F80" i="10"/>
  <c r="J24" i="3"/>
  <c r="J21" i="3"/>
  <c r="F32" i="8"/>
  <c r="J491" i="3"/>
  <c r="H465" i="3"/>
  <c r="D42" i="10"/>
  <c r="F42" i="10" s="1"/>
  <c r="J117" i="3"/>
  <c r="J80" i="3"/>
  <c r="I123" i="3"/>
  <c r="D40" i="10"/>
  <c r="H123" i="3"/>
  <c r="H122" i="3" s="1"/>
  <c r="C40" i="10"/>
  <c r="I107" i="3"/>
  <c r="D41" i="10"/>
  <c r="H107" i="3"/>
  <c r="H106" i="3" s="1"/>
  <c r="C41" i="10"/>
  <c r="I20" i="3"/>
  <c r="D72" i="10"/>
  <c r="D70" i="10" s="1"/>
  <c r="H20" i="3"/>
  <c r="H19" i="3" s="1"/>
  <c r="C72" i="10"/>
  <c r="D29" i="8"/>
  <c r="H174" i="3"/>
  <c r="I174" i="3"/>
  <c r="J174" i="3" s="1"/>
  <c r="H177" i="3"/>
  <c r="H173" i="3" s="1"/>
  <c r="C35" i="10" s="1"/>
  <c r="I177" i="3"/>
  <c r="J177" i="3" s="1"/>
  <c r="H186" i="3"/>
  <c r="H185" i="3" s="1"/>
  <c r="I186" i="3"/>
  <c r="E343" i="2"/>
  <c r="E342" i="2" s="1"/>
  <c r="H318" i="3"/>
  <c r="I318" i="3"/>
  <c r="G318" i="3"/>
  <c r="H316" i="3"/>
  <c r="I316" i="3"/>
  <c r="J316" i="3" s="1"/>
  <c r="H314" i="3"/>
  <c r="I314" i="3"/>
  <c r="J314" i="3" s="1"/>
  <c r="H312" i="3"/>
  <c r="F337" i="2" s="1"/>
  <c r="F336" i="2" s="1"/>
  <c r="F335" i="2" s="1"/>
  <c r="F334" i="2" s="1"/>
  <c r="F333" i="2" s="1"/>
  <c r="F327" i="2" s="1"/>
  <c r="I312" i="3"/>
  <c r="H307" i="3"/>
  <c r="H306" i="3" s="1"/>
  <c r="I307" i="3"/>
  <c r="J318" i="3" l="1"/>
  <c r="F40" i="10"/>
  <c r="I306" i="3"/>
  <c r="J306" i="3" s="1"/>
  <c r="J307" i="3"/>
  <c r="G337" i="2"/>
  <c r="J312" i="3"/>
  <c r="I185" i="3"/>
  <c r="J185" i="3" s="1"/>
  <c r="J186" i="3"/>
  <c r="J20" i="3"/>
  <c r="I106" i="3"/>
  <c r="J106" i="3" s="1"/>
  <c r="J107" i="3"/>
  <c r="I122" i="3"/>
  <c r="J122" i="3" s="1"/>
  <c r="J123" i="3"/>
  <c r="J465" i="3"/>
  <c r="H464" i="3"/>
  <c r="J464" i="3" s="1"/>
  <c r="H305" i="3"/>
  <c r="H304" i="3" s="1"/>
  <c r="H184" i="3"/>
  <c r="C36" i="10"/>
  <c r="D22" i="8"/>
  <c r="E22" i="8"/>
  <c r="D37" i="10"/>
  <c r="C37" i="10"/>
  <c r="F41" i="10"/>
  <c r="I19" i="3"/>
  <c r="J19" i="3" s="1"/>
  <c r="E29" i="8"/>
  <c r="F29" i="8" s="1"/>
  <c r="C70" i="10"/>
  <c r="F70" i="10" s="1"/>
  <c r="F72" i="10"/>
  <c r="I173" i="3"/>
  <c r="J173" i="3" s="1"/>
  <c r="H172" i="3"/>
  <c r="I311" i="3"/>
  <c r="H311" i="3"/>
  <c r="H310" i="3" s="1"/>
  <c r="H309" i="3" s="1"/>
  <c r="H303" i="3" s="1"/>
  <c r="H170" i="3"/>
  <c r="H169" i="3" s="1"/>
  <c r="I170" i="3"/>
  <c r="H457" i="3"/>
  <c r="H456" i="3" s="1"/>
  <c r="H455" i="3" s="1"/>
  <c r="H454" i="3" s="1"/>
  <c r="H453" i="3" s="1"/>
  <c r="I457" i="3"/>
  <c r="H462" i="3"/>
  <c r="H461" i="3" s="1"/>
  <c r="I462" i="3"/>
  <c r="E494" i="2"/>
  <c r="E493" i="2" s="1"/>
  <c r="E492" i="2" s="1"/>
  <c r="E491" i="2" s="1"/>
  <c r="H361" i="3"/>
  <c r="H360" i="3" s="1"/>
  <c r="H359" i="3" s="1"/>
  <c r="H358" i="3" s="1"/>
  <c r="I361" i="3"/>
  <c r="G361" i="3"/>
  <c r="E207" i="2"/>
  <c r="E206" i="2" s="1"/>
  <c r="E205" i="2" s="1"/>
  <c r="E204" i="2" s="1"/>
  <c r="H182" i="3"/>
  <c r="H181" i="3" s="1"/>
  <c r="H180" i="3" s="1"/>
  <c r="H179" i="3" s="1"/>
  <c r="I182" i="3"/>
  <c r="G182" i="3"/>
  <c r="E311" i="2"/>
  <c r="E310" i="2" s="1"/>
  <c r="E309" i="2" s="1"/>
  <c r="I286" i="3"/>
  <c r="H286" i="3"/>
  <c r="H285" i="3" s="1"/>
  <c r="G286" i="3"/>
  <c r="H281" i="3"/>
  <c r="I281" i="3"/>
  <c r="H279" i="3"/>
  <c r="I279" i="3"/>
  <c r="H277" i="3"/>
  <c r="I277" i="3"/>
  <c r="H274" i="3"/>
  <c r="I274" i="3"/>
  <c r="J274" i="3" s="1"/>
  <c r="I273" i="3" l="1"/>
  <c r="H273" i="3"/>
  <c r="D36" i="10"/>
  <c r="I305" i="3"/>
  <c r="F36" i="10"/>
  <c r="I184" i="3"/>
  <c r="F37" i="10"/>
  <c r="F22" i="8"/>
  <c r="J277" i="3"/>
  <c r="J279" i="3"/>
  <c r="J281" i="3"/>
  <c r="G285" i="3"/>
  <c r="I285" i="3"/>
  <c r="J285" i="3" s="1"/>
  <c r="J286" i="3"/>
  <c r="G181" i="3"/>
  <c r="G360" i="3"/>
  <c r="I461" i="3"/>
  <c r="J461" i="3" s="1"/>
  <c r="J462" i="3"/>
  <c r="I456" i="3"/>
  <c r="J457" i="3"/>
  <c r="I169" i="3"/>
  <c r="J169" i="3" s="1"/>
  <c r="J170" i="3"/>
  <c r="G336" i="2"/>
  <c r="H337" i="2"/>
  <c r="I181" i="3"/>
  <c r="J182" i="3"/>
  <c r="I360" i="3"/>
  <c r="J361" i="3"/>
  <c r="I310" i="3"/>
  <c r="J311" i="3"/>
  <c r="J184" i="3"/>
  <c r="I304" i="3"/>
  <c r="J304" i="3" s="1"/>
  <c r="J305" i="3"/>
  <c r="D34" i="10"/>
  <c r="C34" i="10"/>
  <c r="I172" i="3"/>
  <c r="D35" i="10"/>
  <c r="D25" i="10"/>
  <c r="H168" i="3"/>
  <c r="C25" i="10"/>
  <c r="H460" i="3"/>
  <c r="H459" i="3" s="1"/>
  <c r="I460" i="3"/>
  <c r="D21" i="8"/>
  <c r="H167" i="3"/>
  <c r="H409" i="3"/>
  <c r="H408" i="3" s="1"/>
  <c r="C20" i="10" s="1"/>
  <c r="I409" i="3"/>
  <c r="H406" i="3"/>
  <c r="C16" i="10" s="1"/>
  <c r="I406" i="3"/>
  <c r="D16" i="10" s="1"/>
  <c r="E284" i="2"/>
  <c r="E283" i="2" s="1"/>
  <c r="E282" i="2" s="1"/>
  <c r="H259" i="3"/>
  <c r="H258" i="3" s="1"/>
  <c r="C18" i="10" s="1"/>
  <c r="I259" i="3"/>
  <c r="G259" i="3"/>
  <c r="H254" i="3"/>
  <c r="C17" i="10" s="1"/>
  <c r="I254" i="3"/>
  <c r="H250" i="3"/>
  <c r="I168" i="3" l="1"/>
  <c r="J168" i="3" s="1"/>
  <c r="J406" i="3"/>
  <c r="J273" i="3"/>
  <c r="I408" i="3"/>
  <c r="J409" i="3"/>
  <c r="I459" i="3"/>
  <c r="J459" i="3" s="1"/>
  <c r="J460" i="3"/>
  <c r="I455" i="3"/>
  <c r="J456" i="3"/>
  <c r="G359" i="3"/>
  <c r="G180" i="3"/>
  <c r="I253" i="3"/>
  <c r="J254" i="3"/>
  <c r="E21" i="8"/>
  <c r="F21" i="8" s="1"/>
  <c r="J172" i="3"/>
  <c r="F34" i="10"/>
  <c r="I309" i="3"/>
  <c r="J310" i="3"/>
  <c r="I359" i="3"/>
  <c r="J360" i="3"/>
  <c r="I180" i="3"/>
  <c r="J181" i="3"/>
  <c r="G335" i="2"/>
  <c r="H336" i="2"/>
  <c r="I258" i="3"/>
  <c r="J259" i="3"/>
  <c r="G258" i="3"/>
  <c r="I405" i="3"/>
  <c r="J405" i="3" s="1"/>
  <c r="H405" i="3"/>
  <c r="C19" i="10" s="1"/>
  <c r="C15" i="10" s="1"/>
  <c r="C32" i="10"/>
  <c r="I272" i="3"/>
  <c r="D24" i="10"/>
  <c r="D22" i="10" s="1"/>
  <c r="H272" i="3"/>
  <c r="H271" i="3" s="1"/>
  <c r="C24" i="10"/>
  <c r="C22" i="10" s="1"/>
  <c r="D32" i="10"/>
  <c r="F35" i="10"/>
  <c r="F25" i="10"/>
  <c r="H252" i="3"/>
  <c r="H404" i="3"/>
  <c r="H403" i="3" s="1"/>
  <c r="E273" i="2"/>
  <c r="E272" i="2" s="1"/>
  <c r="H248" i="3"/>
  <c r="I248" i="3"/>
  <c r="J248" i="3" s="1"/>
  <c r="I250" i="3"/>
  <c r="J250" i="3" s="1"/>
  <c r="H246" i="3"/>
  <c r="I246" i="3"/>
  <c r="G248" i="3"/>
  <c r="G250" i="3"/>
  <c r="E19" i="8" l="1"/>
  <c r="I167" i="3"/>
  <c r="J167" i="3" s="1"/>
  <c r="D18" i="8"/>
  <c r="D19" i="8"/>
  <c r="F19" i="8" s="1"/>
  <c r="I252" i="3"/>
  <c r="J246" i="3"/>
  <c r="F24" i="10"/>
  <c r="G334" i="2"/>
  <c r="H335" i="2"/>
  <c r="J180" i="3"/>
  <c r="I179" i="3"/>
  <c r="J179" i="3" s="1"/>
  <c r="I358" i="3"/>
  <c r="J358" i="3" s="1"/>
  <c r="J359" i="3"/>
  <c r="I303" i="3"/>
  <c r="J303" i="3" s="1"/>
  <c r="J309" i="3"/>
  <c r="J253" i="3"/>
  <c r="D17" i="10"/>
  <c r="F17" i="10" s="1"/>
  <c r="I454" i="3"/>
  <c r="J455" i="3"/>
  <c r="D20" i="10"/>
  <c r="F20" i="10" s="1"/>
  <c r="J408" i="3"/>
  <c r="I271" i="3"/>
  <c r="J271" i="3" s="1"/>
  <c r="J272" i="3"/>
  <c r="B18" i="10"/>
  <c r="D18" i="10"/>
  <c r="J258" i="3"/>
  <c r="H398" i="3"/>
  <c r="I404" i="3"/>
  <c r="D19" i="10"/>
  <c r="D7" i="10"/>
  <c r="C7" i="10"/>
  <c r="F22" i="10"/>
  <c r="F32" i="10"/>
  <c r="I245" i="3"/>
  <c r="J245" i="3" s="1"/>
  <c r="H245" i="3"/>
  <c r="H269" i="3"/>
  <c r="H268" i="3" s="1"/>
  <c r="I269" i="3"/>
  <c r="E268" i="2"/>
  <c r="E267" i="2" s="1"/>
  <c r="E266" i="2" s="1"/>
  <c r="E265" i="2" s="1"/>
  <c r="H243" i="3"/>
  <c r="H242" i="3" s="1"/>
  <c r="I243" i="3"/>
  <c r="G243" i="3"/>
  <c r="E18" i="8" l="1"/>
  <c r="J252" i="3"/>
  <c r="D15" i="10"/>
  <c r="F15" i="10" s="1"/>
  <c r="F18" i="8"/>
  <c r="I242" i="3"/>
  <c r="J242" i="3" s="1"/>
  <c r="J243" i="3"/>
  <c r="G242" i="3"/>
  <c r="H241" i="3"/>
  <c r="H240" i="3" s="1"/>
  <c r="C11" i="10"/>
  <c r="I268" i="3"/>
  <c r="J268" i="3" s="1"/>
  <c r="J269" i="3"/>
  <c r="I453" i="3"/>
  <c r="J453" i="3" s="1"/>
  <c r="J454" i="3"/>
  <c r="G333" i="2"/>
  <c r="H334" i="2"/>
  <c r="I403" i="3"/>
  <c r="J404" i="3"/>
  <c r="F7" i="10"/>
  <c r="F19" i="10"/>
  <c r="I267" i="3"/>
  <c r="H267" i="3"/>
  <c r="H266" i="3" s="1"/>
  <c r="C10" i="10"/>
  <c r="E17" i="8"/>
  <c r="D13" i="10"/>
  <c r="D17" i="8"/>
  <c r="C13" i="10"/>
  <c r="F13" i="10" s="1"/>
  <c r="I241" i="3"/>
  <c r="J241" i="3" s="1"/>
  <c r="D11" i="10"/>
  <c r="I266" i="3"/>
  <c r="H223" i="3"/>
  <c r="H222" i="3" s="1"/>
  <c r="I223" i="3"/>
  <c r="I240" i="3" l="1"/>
  <c r="J240" i="3" s="1"/>
  <c r="D10" i="10"/>
  <c r="F10" i="10" s="1"/>
  <c r="I222" i="3"/>
  <c r="J222" i="3" s="1"/>
  <c r="J223" i="3"/>
  <c r="J266" i="3"/>
  <c r="F17" i="8"/>
  <c r="J267" i="3"/>
  <c r="I398" i="3"/>
  <c r="J398" i="3" s="1"/>
  <c r="J403" i="3"/>
  <c r="G327" i="2"/>
  <c r="H327" i="2" s="1"/>
  <c r="H333" i="2"/>
  <c r="G241" i="3"/>
  <c r="B11" i="10"/>
  <c r="E11" i="10" s="1"/>
  <c r="F11" i="10"/>
  <c r="I221" i="3"/>
  <c r="D12" i="10"/>
  <c r="H221" i="3"/>
  <c r="D16" i="8" s="1"/>
  <c r="C12" i="10"/>
  <c r="E16" i="8"/>
  <c r="H239" i="3"/>
  <c r="H648" i="3"/>
  <c r="H647" i="3" s="1"/>
  <c r="H646" i="3" s="1"/>
  <c r="H645" i="3" s="1"/>
  <c r="I648" i="3"/>
  <c r="H643" i="3"/>
  <c r="H642" i="3" s="1"/>
  <c r="H641" i="3" s="1"/>
  <c r="I643" i="3"/>
  <c r="H638" i="3"/>
  <c r="H637" i="3" s="1"/>
  <c r="I638" i="3"/>
  <c r="H626" i="3"/>
  <c r="F534" i="2" s="1"/>
  <c r="F533" i="2" s="1"/>
  <c r="F532" i="2" s="1"/>
  <c r="F531" i="2" s="1"/>
  <c r="I626" i="3"/>
  <c r="H621" i="3"/>
  <c r="I621" i="3"/>
  <c r="H618" i="3"/>
  <c r="I618" i="3"/>
  <c r="H604" i="3"/>
  <c r="I604" i="3"/>
  <c r="H612" i="3"/>
  <c r="H611" i="3" s="1"/>
  <c r="H610" i="3" s="1"/>
  <c r="H609" i="3" s="1"/>
  <c r="I612" i="3"/>
  <c r="H607" i="3"/>
  <c r="I607" i="3"/>
  <c r="I239" i="3" l="1"/>
  <c r="F530" i="2"/>
  <c r="F616" i="2" s="1"/>
  <c r="F16" i="8"/>
  <c r="J221" i="3"/>
  <c r="J607" i="3"/>
  <c r="I611" i="3"/>
  <c r="J612" i="3"/>
  <c r="J604" i="3"/>
  <c r="J618" i="3"/>
  <c r="J621" i="3"/>
  <c r="G534" i="2"/>
  <c r="J626" i="3"/>
  <c r="I637" i="3"/>
  <c r="J637" i="3" s="1"/>
  <c r="J638" i="3"/>
  <c r="I642" i="3"/>
  <c r="J643" i="3"/>
  <c r="I647" i="3"/>
  <c r="J648" i="3"/>
  <c r="J239" i="3"/>
  <c r="D8" i="10"/>
  <c r="C8" i="10"/>
  <c r="F12" i="10"/>
  <c r="I636" i="3"/>
  <c r="D102" i="10"/>
  <c r="H636" i="3"/>
  <c r="C102" i="10"/>
  <c r="H617" i="3"/>
  <c r="I625" i="3"/>
  <c r="H625" i="3"/>
  <c r="H624" i="3" s="1"/>
  <c r="H623" i="3" s="1"/>
  <c r="I603" i="3"/>
  <c r="I617" i="3"/>
  <c r="J617" i="3" s="1"/>
  <c r="H603" i="3"/>
  <c r="H635" i="3"/>
  <c r="H634" i="3" s="1"/>
  <c r="D43" i="8" s="1"/>
  <c r="H64" i="3"/>
  <c r="I64" i="3"/>
  <c r="J64" i="3" s="1"/>
  <c r="H59" i="3"/>
  <c r="I59" i="3"/>
  <c r="J59" i="3" s="1"/>
  <c r="H57" i="3"/>
  <c r="I57" i="3"/>
  <c r="J57" i="3" s="1"/>
  <c r="H55" i="3"/>
  <c r="I55" i="3"/>
  <c r="J55" i="3" s="1"/>
  <c r="E79" i="2"/>
  <c r="H231" i="3"/>
  <c r="C104" i="10" s="1"/>
  <c r="I231" i="3"/>
  <c r="H357" i="3"/>
  <c r="I357" i="3"/>
  <c r="J61" i="3" l="1"/>
  <c r="F8" i="10"/>
  <c r="J357" i="3"/>
  <c r="D104" i="10"/>
  <c r="F104" i="10" s="1"/>
  <c r="J231" i="3"/>
  <c r="J636" i="3"/>
  <c r="I646" i="3"/>
  <c r="J647" i="3"/>
  <c r="I641" i="3"/>
  <c r="J642" i="3"/>
  <c r="G533" i="2"/>
  <c r="H534" i="2"/>
  <c r="H220" i="3"/>
  <c r="J603" i="3"/>
  <c r="I624" i="3"/>
  <c r="J625" i="3"/>
  <c r="I610" i="3"/>
  <c r="J611" i="3"/>
  <c r="H54" i="3"/>
  <c r="F102" i="10"/>
  <c r="I616" i="3"/>
  <c r="H616" i="3"/>
  <c r="H615" i="3" s="1"/>
  <c r="H614" i="3" s="1"/>
  <c r="I602" i="3"/>
  <c r="H602" i="3"/>
  <c r="H601" i="3" s="1"/>
  <c r="H600" i="3" s="1"/>
  <c r="I220" i="3"/>
  <c r="E44" i="8"/>
  <c r="H157" i="3"/>
  <c r="D44" i="8"/>
  <c r="I54" i="3"/>
  <c r="E98" i="2"/>
  <c r="E97" i="2" s="1"/>
  <c r="E100" i="2"/>
  <c r="E99" i="2" s="1"/>
  <c r="H76" i="3"/>
  <c r="I76" i="3"/>
  <c r="J76" i="3" s="1"/>
  <c r="G76" i="3"/>
  <c r="H78" i="3"/>
  <c r="I78" i="3"/>
  <c r="G78" i="3"/>
  <c r="E168" i="2"/>
  <c r="E167" i="2" s="1"/>
  <c r="E170" i="2"/>
  <c r="E169" i="2" s="1"/>
  <c r="E172" i="2"/>
  <c r="E171" i="2" s="1"/>
  <c r="E174" i="2"/>
  <c r="E173" i="2" s="1"/>
  <c r="E176" i="2"/>
  <c r="E175" i="2" s="1"/>
  <c r="E178" i="2"/>
  <c r="E177" i="2" s="1"/>
  <c r="E180" i="2"/>
  <c r="E179" i="2" s="1"/>
  <c r="H155" i="3"/>
  <c r="I155" i="3"/>
  <c r="G155" i="3"/>
  <c r="H153" i="3"/>
  <c r="I153" i="3"/>
  <c r="G153" i="3"/>
  <c r="H151" i="3"/>
  <c r="I151" i="3"/>
  <c r="G151" i="3"/>
  <c r="H149" i="3"/>
  <c r="I149" i="3"/>
  <c r="G149" i="3"/>
  <c r="H147" i="3"/>
  <c r="I147" i="3"/>
  <c r="G147" i="3"/>
  <c r="I145" i="3"/>
  <c r="J145" i="3" s="1"/>
  <c r="G145" i="3"/>
  <c r="H143" i="3"/>
  <c r="I143" i="3"/>
  <c r="G143" i="3"/>
  <c r="J147" i="3" l="1"/>
  <c r="J151" i="3"/>
  <c r="J155" i="3"/>
  <c r="J78" i="3"/>
  <c r="C68" i="10"/>
  <c r="J143" i="3"/>
  <c r="J149" i="3"/>
  <c r="J153" i="3"/>
  <c r="D68" i="10"/>
  <c r="J54" i="3"/>
  <c r="I601" i="3"/>
  <c r="J602" i="3"/>
  <c r="I615" i="3"/>
  <c r="J616" i="3"/>
  <c r="I609" i="3"/>
  <c r="J609" i="3" s="1"/>
  <c r="J610" i="3"/>
  <c r="I623" i="3"/>
  <c r="J623" i="3" s="1"/>
  <c r="J624" i="3"/>
  <c r="G532" i="2"/>
  <c r="H533" i="2"/>
  <c r="J641" i="3"/>
  <c r="I635" i="3"/>
  <c r="I645" i="3"/>
  <c r="J645" i="3" s="1"/>
  <c r="J646" i="3"/>
  <c r="F44" i="8"/>
  <c r="I157" i="3"/>
  <c r="J157" i="3" s="1"/>
  <c r="J220" i="3"/>
  <c r="D28" i="8"/>
  <c r="F68" i="10"/>
  <c r="E94" i="2"/>
  <c r="E28" i="8"/>
  <c r="H142" i="3"/>
  <c r="G73" i="3"/>
  <c r="I73" i="3"/>
  <c r="I45" i="3" s="1"/>
  <c r="G142" i="3"/>
  <c r="H73" i="3"/>
  <c r="H45" i="3" s="1"/>
  <c r="I142" i="3"/>
  <c r="E166" i="2"/>
  <c r="J142" i="3" l="1"/>
  <c r="F28" i="8"/>
  <c r="J73" i="3"/>
  <c r="G531" i="2"/>
  <c r="G530" i="2" s="1"/>
  <c r="H532" i="2"/>
  <c r="I614" i="3"/>
  <c r="J614" i="3" s="1"/>
  <c r="J615" i="3"/>
  <c r="I600" i="3"/>
  <c r="J600" i="3" s="1"/>
  <c r="J601" i="3"/>
  <c r="C41" i="8"/>
  <c r="B98" i="10"/>
  <c r="C31" i="8"/>
  <c r="B78" i="10"/>
  <c r="I634" i="3"/>
  <c r="J635" i="3"/>
  <c r="E41" i="8"/>
  <c r="D98" i="10"/>
  <c r="D41" i="8"/>
  <c r="C98" i="10"/>
  <c r="F98" i="10" s="1"/>
  <c r="I18" i="3"/>
  <c r="D78" i="10"/>
  <c r="C78" i="10"/>
  <c r="E31" i="8"/>
  <c r="D31" i="8"/>
  <c r="I132" i="3"/>
  <c r="H132" i="3"/>
  <c r="H105" i="3" s="1"/>
  <c r="E98" i="10" l="1"/>
  <c r="J45" i="3"/>
  <c r="F41" i="8"/>
  <c r="E43" i="8"/>
  <c r="F43" i="8" s="1"/>
  <c r="J634" i="3"/>
  <c r="H531" i="2"/>
  <c r="I105" i="3"/>
  <c r="J105" i="3" s="1"/>
  <c r="J132" i="3"/>
  <c r="F31" i="8"/>
  <c r="H18" i="3"/>
  <c r="J18" i="3" s="1"/>
  <c r="D15" i="8"/>
  <c r="E78" i="10"/>
  <c r="D6" i="10"/>
  <c r="F78" i="10"/>
  <c r="C6" i="10"/>
  <c r="E300" i="2"/>
  <c r="E474" i="2"/>
  <c r="E473" i="2" s="1"/>
  <c r="G274" i="3"/>
  <c r="I17" i="3" l="1"/>
  <c r="I16" i="3" s="1"/>
  <c r="H17" i="3"/>
  <c r="E15" i="8"/>
  <c r="F15" i="8" s="1"/>
  <c r="G616" i="2"/>
  <c r="H616" i="2" s="1"/>
  <c r="H530" i="2"/>
  <c r="F6" i="10"/>
  <c r="J17" i="3" l="1"/>
  <c r="H16" i="3"/>
  <c r="J16" i="3" s="1"/>
  <c r="E383" i="2"/>
  <c r="E384" i="2"/>
  <c r="E385" i="2"/>
  <c r="E386" i="2"/>
  <c r="E387" i="2"/>
  <c r="G520" i="3"/>
  <c r="E404" i="2"/>
  <c r="E405" i="2"/>
  <c r="E406" i="2"/>
  <c r="E408" i="2"/>
  <c r="E407" i="2" s="1"/>
  <c r="G524" i="3"/>
  <c r="G549" i="3"/>
  <c r="G542" i="3" s="1"/>
  <c r="E429" i="2"/>
  <c r="E430" i="2"/>
  <c r="E403" i="2" l="1"/>
  <c r="E428" i="2"/>
  <c r="E421" i="2" s="1"/>
  <c r="G485" i="3"/>
  <c r="E368" i="2"/>
  <c r="E369" i="2"/>
  <c r="E590" i="2"/>
  <c r="E615" i="2"/>
  <c r="E450" i="2"/>
  <c r="E449" i="2" s="1"/>
  <c r="G295" i="3"/>
  <c r="E294" i="2"/>
  <c r="G484" i="3" l="1"/>
  <c r="E367" i="2"/>
  <c r="E190" i="2"/>
  <c r="E189" i="2" s="1"/>
  <c r="G165" i="3"/>
  <c r="G164" i="3" l="1"/>
  <c r="E188" i="2"/>
  <c r="E187" i="2" s="1"/>
  <c r="E186" i="2"/>
  <c r="E200" i="2"/>
  <c r="G174" i="3"/>
  <c r="E214" i="2"/>
  <c r="E213" i="2" s="1"/>
  <c r="E212" i="2" s="1"/>
  <c r="G190" i="3"/>
  <c r="G369" i="3"/>
  <c r="G189" i="3" l="1"/>
  <c r="B30" i="10"/>
  <c r="G163" i="3"/>
  <c r="B46" i="10"/>
  <c r="E538" i="2"/>
  <c r="E537" i="2" s="1"/>
  <c r="E536" i="2" s="1"/>
  <c r="E535" i="2" s="1"/>
  <c r="G188" i="3" l="1"/>
  <c r="G64" i="3"/>
  <c r="G90" i="3" l="1"/>
  <c r="E544" i="2"/>
  <c r="E543" i="2" s="1"/>
  <c r="E542" i="2" s="1"/>
  <c r="E123" i="2"/>
  <c r="E122" i="2" s="1"/>
  <c r="E121" i="2" s="1"/>
  <c r="G435" i="3" l="1"/>
  <c r="G478" i="3" l="1"/>
  <c r="E145" i="2" l="1"/>
  <c r="G118" i="3"/>
  <c r="G413" i="3" l="1"/>
  <c r="E299" i="2" l="1"/>
  <c r="E298" i="2" s="1"/>
  <c r="E316" i="2" l="1"/>
  <c r="E315" i="2" s="1"/>
  <c r="G291" i="3"/>
  <c r="G290" i="3" s="1"/>
  <c r="E248" i="2" l="1"/>
  <c r="E247" i="2" s="1"/>
  <c r="G223" i="3"/>
  <c r="B100" i="10" l="1"/>
  <c r="E100" i="10" s="1"/>
  <c r="E320" i="2"/>
  <c r="E319" i="2" s="1"/>
  <c r="E314" i="2" s="1"/>
  <c r="G26" i="3" l="1"/>
  <c r="E41" i="2" l="1"/>
  <c r="E389" i="2" l="1"/>
  <c r="E390" i="2"/>
  <c r="E391" i="2"/>
  <c r="G509" i="3"/>
  <c r="E599" i="2"/>
  <c r="E598" i="2" s="1"/>
  <c r="E597" i="2" s="1"/>
  <c r="G598" i="3"/>
  <c r="E596" i="2" l="1"/>
  <c r="E595" i="2" s="1"/>
  <c r="E388" i="2"/>
  <c r="E393" i="2"/>
  <c r="E394" i="2"/>
  <c r="E395" i="2"/>
  <c r="G513" i="3"/>
  <c r="G596" i="3" l="1"/>
  <c r="E392" i="2"/>
  <c r="G595" i="3" l="1"/>
  <c r="G25" i="3"/>
  <c r="E199" i="2"/>
  <c r="E198" i="2" s="1"/>
  <c r="G517" i="3"/>
  <c r="G522" i="3"/>
  <c r="G519" i="3" s="1"/>
  <c r="G604" i="3"/>
  <c r="G618" i="3"/>
  <c r="G68" i="3"/>
  <c r="G80" i="3"/>
  <c r="E397" i="2"/>
  <c r="E396" i="2" s="1"/>
  <c r="G499" i="3"/>
  <c r="E46" i="2"/>
  <c r="E45" i="2" s="1"/>
  <c r="E44" i="2" s="1"/>
  <c r="E43" i="2" s="1"/>
  <c r="E42" i="2" s="1"/>
  <c r="G35" i="3"/>
  <c r="E614" i="2"/>
  <c r="E613" i="2" s="1"/>
  <c r="E612" i="2" s="1"/>
  <c r="E611" i="2" s="1"/>
  <c r="E478" i="2"/>
  <c r="E477" i="2" s="1"/>
  <c r="E476" i="2" s="1"/>
  <c r="E437" i="2"/>
  <c r="E436" i="2" s="1"/>
  <c r="G327" i="3"/>
  <c r="E504" i="2"/>
  <c r="E503" i="2" s="1"/>
  <c r="E402" i="2"/>
  <c r="E401" i="2" s="1"/>
  <c r="G503" i="3"/>
  <c r="G301" i="3"/>
  <c r="E279" i="2"/>
  <c r="E278" i="2" s="1"/>
  <c r="E211" i="2"/>
  <c r="E210" i="2" s="1"/>
  <c r="E209" i="2" s="1"/>
  <c r="E208" i="2" s="1"/>
  <c r="E203" i="2" s="1"/>
  <c r="G365" i="3"/>
  <c r="G418" i="3"/>
  <c r="G254" i="3"/>
  <c r="E33" i="2"/>
  <c r="E32" i="2" s="1"/>
  <c r="G607" i="3"/>
  <c r="E25" i="2"/>
  <c r="E24" i="2" s="1"/>
  <c r="E23" i="2" s="1"/>
  <c r="E22" i="2" s="1"/>
  <c r="E21" i="2" s="1"/>
  <c r="G22" i="3"/>
  <c r="E195" i="2"/>
  <c r="E194" i="2" s="1"/>
  <c r="E193" i="2" s="1"/>
  <c r="E192" i="2" s="1"/>
  <c r="G170" i="3"/>
  <c r="E610" i="2"/>
  <c r="E609" i="2" s="1"/>
  <c r="E608" i="2" s="1"/>
  <c r="E607" i="2" s="1"/>
  <c r="E606" i="2" s="1"/>
  <c r="E605" i="2" s="1"/>
  <c r="G457" i="3"/>
  <c r="E593" i="2"/>
  <c r="E592" i="2" s="1"/>
  <c r="E591" i="2" s="1"/>
  <c r="G445" i="3"/>
  <c r="E551" i="2"/>
  <c r="E550" i="2" s="1"/>
  <c r="G409" i="3"/>
  <c r="E262" i="2"/>
  <c r="E261" i="2" s="1"/>
  <c r="E260" i="2" s="1"/>
  <c r="G237" i="3"/>
  <c r="G229" i="3"/>
  <c r="E434" i="2"/>
  <c r="E435" i="2"/>
  <c r="E529" i="2"/>
  <c r="E528" i="2" s="1"/>
  <c r="E527" i="2"/>
  <c r="E526" i="2" s="1"/>
  <c r="E525" i="2"/>
  <c r="E524" i="2" s="1"/>
  <c r="E523" i="2"/>
  <c r="E522" i="2" s="1"/>
  <c r="E519" i="2"/>
  <c r="E518" i="2" s="1"/>
  <c r="E516" i="2"/>
  <c r="E515" i="2" s="1"/>
  <c r="E514" i="2"/>
  <c r="E513" i="2" s="1"/>
  <c r="G396" i="3"/>
  <c r="G394" i="3"/>
  <c r="G392" i="3"/>
  <c r="G390" i="3"/>
  <c r="G388" i="3"/>
  <c r="G386" i="3"/>
  <c r="G383" i="3"/>
  <c r="G381" i="3"/>
  <c r="G232" i="3"/>
  <c r="E559" i="2"/>
  <c r="E557" i="2" s="1"/>
  <c r="G648" i="3"/>
  <c r="E417" i="2"/>
  <c r="E418" i="2"/>
  <c r="E420" i="2"/>
  <c r="E419" i="2" s="1"/>
  <c r="G540" i="3"/>
  <c r="G537" i="3"/>
  <c r="G234" i="3"/>
  <c r="G136" i="3"/>
  <c r="E112" i="2"/>
  <c r="E111" i="2" s="1"/>
  <c r="E137" i="2"/>
  <c r="E134" i="2"/>
  <c r="E133" i="2" s="1"/>
  <c r="G109" i="3"/>
  <c r="G113" i="3"/>
  <c r="G643" i="3"/>
  <c r="G312" i="3"/>
  <c r="I19" i="9"/>
  <c r="I18" i="9" s="1"/>
  <c r="I22" i="9"/>
  <c r="E221" i="2"/>
  <c r="E220" i="2" s="1"/>
  <c r="E219" i="2" s="1"/>
  <c r="E293" i="2"/>
  <c r="E292" i="2" s="1"/>
  <c r="E291" i="2" s="1"/>
  <c r="E271" i="2"/>
  <c r="E270" i="2" s="1"/>
  <c r="E275" i="2"/>
  <c r="E274" i="2" s="1"/>
  <c r="E304" i="2"/>
  <c r="E303" i="2" s="1"/>
  <c r="E306" i="2"/>
  <c r="E305" i="2" s="1"/>
  <c r="E326" i="2"/>
  <c r="E325" i="2" s="1"/>
  <c r="E324" i="2" s="1"/>
  <c r="E323" i="2" s="1"/>
  <c r="E30" i="2"/>
  <c r="E31" i="2"/>
  <c r="E38" i="2"/>
  <c r="E39" i="2"/>
  <c r="E53" i="2"/>
  <c r="E52" i="2" s="1"/>
  <c r="E65" i="2"/>
  <c r="E64" i="2" s="1"/>
  <c r="E63" i="2" s="1"/>
  <c r="E62" i="2" s="1"/>
  <c r="E74" i="2"/>
  <c r="E73" i="2" s="1"/>
  <c r="E72" i="2" s="1"/>
  <c r="E77" i="2"/>
  <c r="E76" i="2" s="1"/>
  <c r="E78" i="2"/>
  <c r="E81" i="2"/>
  <c r="E80" i="2" s="1"/>
  <c r="E103" i="2"/>
  <c r="E104" i="2"/>
  <c r="E107" i="2"/>
  <c r="E106" i="2" s="1"/>
  <c r="E110" i="2"/>
  <c r="E115" i="2"/>
  <c r="E114" i="2" s="1"/>
  <c r="E113" i="2" s="1"/>
  <c r="E118" i="2"/>
  <c r="E117" i="2" s="1"/>
  <c r="E120" i="2"/>
  <c r="E119" i="2" s="1"/>
  <c r="E136" i="2"/>
  <c r="E135" i="2" s="1"/>
  <c r="E143" i="2"/>
  <c r="E144" i="2"/>
  <c r="E150" i="2"/>
  <c r="E149" i="2" s="1"/>
  <c r="E152" i="2"/>
  <c r="E151" i="2" s="1"/>
  <c r="E158" i="2"/>
  <c r="E161" i="2"/>
  <c r="E160" i="2" s="1"/>
  <c r="E163" i="2"/>
  <c r="E162" i="2" s="1"/>
  <c r="E164" i="2"/>
  <c r="E185" i="2"/>
  <c r="E184" i="2" s="1"/>
  <c r="E183" i="2" s="1"/>
  <c r="E182" i="2" s="1"/>
  <c r="E202" i="2"/>
  <c r="E201" i="2" s="1"/>
  <c r="E230" i="2"/>
  <c r="E229" i="2" s="1"/>
  <c r="E228" i="2" s="1"/>
  <c r="E233" i="2"/>
  <c r="E232" i="2" s="1"/>
  <c r="E231" i="2" s="1"/>
  <c r="E241" i="2"/>
  <c r="E240" i="2" s="1"/>
  <c r="E243" i="2"/>
  <c r="E242" i="2" s="1"/>
  <c r="E239" i="2"/>
  <c r="E238" i="2" s="1"/>
  <c r="E246" i="2"/>
  <c r="E245" i="2" s="1"/>
  <c r="E251" i="2"/>
  <c r="E250" i="2" s="1"/>
  <c r="E257" i="2"/>
  <c r="E256" i="2" s="1"/>
  <c r="E259" i="2"/>
  <c r="E258" i="2" s="1"/>
  <c r="E332" i="2"/>
  <c r="E331" i="2" s="1"/>
  <c r="E330" i="2" s="1"/>
  <c r="E329" i="2" s="1"/>
  <c r="E328" i="2" s="1"/>
  <c r="E339" i="2"/>
  <c r="E338" i="2" s="1"/>
  <c r="E341" i="2"/>
  <c r="E340" i="2" s="1"/>
  <c r="E351" i="2"/>
  <c r="E352" i="2"/>
  <c r="E350" i="2"/>
  <c r="E354" i="2"/>
  <c r="E355" i="2"/>
  <c r="E356" i="2"/>
  <c r="E365" i="2"/>
  <c r="E366" i="2"/>
  <c r="E375" i="2"/>
  <c r="E376" i="2"/>
  <c r="E377" i="2"/>
  <c r="E379" i="2"/>
  <c r="E380" i="2"/>
  <c r="E381" i="2"/>
  <c r="E400" i="2"/>
  <c r="E399" i="2" s="1"/>
  <c r="E398" i="2" s="1"/>
  <c r="E448" i="2"/>
  <c r="E447" i="2" s="1"/>
  <c r="E446" i="2" s="1"/>
  <c r="E454" i="2"/>
  <c r="E453" i="2" s="1"/>
  <c r="E456" i="2"/>
  <c r="E455" i="2" s="1"/>
  <c r="E463" i="2"/>
  <c r="E461" i="2" s="1"/>
  <c r="E468" i="2"/>
  <c r="E466" i="2" s="1"/>
  <c r="E472" i="2"/>
  <c r="E471" i="2" s="1"/>
  <c r="E483" i="2"/>
  <c r="E484" i="2"/>
  <c r="E486" i="2"/>
  <c r="E485" i="2" s="1"/>
  <c r="E498" i="2"/>
  <c r="E497" i="2" s="1"/>
  <c r="E500" i="2"/>
  <c r="E499" i="2" s="1"/>
  <c r="E502" i="2"/>
  <c r="E501" i="2" s="1"/>
  <c r="E541" i="2"/>
  <c r="E540" i="2" s="1"/>
  <c r="E539" i="2" s="1"/>
  <c r="E549" i="2"/>
  <c r="E548" i="2" s="1"/>
  <c r="E547" i="2" s="1"/>
  <c r="E556" i="2"/>
  <c r="E555" i="2" s="1"/>
  <c r="E561" i="2"/>
  <c r="E560" i="2" s="1"/>
  <c r="E564" i="2"/>
  <c r="E565" i="2"/>
  <c r="E567" i="2"/>
  <c r="E568" i="2"/>
  <c r="E570" i="2"/>
  <c r="E571" i="2"/>
  <c r="E583" i="2"/>
  <c r="E584" i="2"/>
  <c r="E586" i="2"/>
  <c r="E587" i="2"/>
  <c r="E588" i="2"/>
  <c r="E589" i="2"/>
  <c r="E604" i="2"/>
  <c r="E603" i="2" s="1"/>
  <c r="E602" i="2" s="1"/>
  <c r="E601" i="2" s="1"/>
  <c r="E600" i="2" s="1"/>
  <c r="E594" i="2" s="1"/>
  <c r="G269" i="3"/>
  <c r="G462" i="3"/>
  <c r="G571" i="3"/>
  <c r="G246" i="3"/>
  <c r="G324" i="3"/>
  <c r="G367" i="3"/>
  <c r="G438" i="3"/>
  <c r="G87" i="3"/>
  <c r="G177" i="3"/>
  <c r="G216" i="3"/>
  <c r="G218" i="3"/>
  <c r="G214" i="3"/>
  <c r="G421" i="3"/>
  <c r="G427" i="3"/>
  <c r="G424" i="3"/>
  <c r="G405" i="3"/>
  <c r="G70" i="3"/>
  <c r="G470" i="3"/>
  <c r="G474" i="3"/>
  <c r="G196" i="3"/>
  <c r="G195" i="3" s="1"/>
  <c r="G626" i="3"/>
  <c r="G52" i="3"/>
  <c r="G85" i="3"/>
  <c r="G93" i="3"/>
  <c r="G98" i="3"/>
  <c r="G401" i="3"/>
  <c r="G43" i="3"/>
  <c r="G612" i="3"/>
  <c r="G621" i="3"/>
  <c r="G277" i="3"/>
  <c r="G279" i="3"/>
  <c r="G281" i="3"/>
  <c r="G222" i="3"/>
  <c r="G161" i="3"/>
  <c r="G442" i="3"/>
  <c r="G186" i="3"/>
  <c r="G307" i="3"/>
  <c r="G314" i="3"/>
  <c r="G316" i="3"/>
  <c r="G338" i="3"/>
  <c r="G344" i="3"/>
  <c r="G343" i="3" s="1"/>
  <c r="G353" i="3"/>
  <c r="G451" i="3"/>
  <c r="G565" i="3"/>
  <c r="G576" i="3"/>
  <c r="G579" i="3"/>
  <c r="G587" i="3"/>
  <c r="G205" i="3"/>
  <c r="G111" i="3"/>
  <c r="G117" i="3"/>
  <c r="G125" i="3"/>
  <c r="G127" i="3"/>
  <c r="G134" i="3"/>
  <c r="G138" i="3"/>
  <c r="G140" i="3"/>
  <c r="G55" i="3"/>
  <c r="G57" i="3"/>
  <c r="G59" i="3"/>
  <c r="G638" i="3"/>
  <c r="E302" i="2"/>
  <c r="E301" i="2" s="1"/>
  <c r="A19" i="9"/>
  <c r="G273" i="3" l="1"/>
  <c r="E452" i="2"/>
  <c r="B42" i="10"/>
  <c r="G204" i="3"/>
  <c r="G554" i="3"/>
  <c r="G337" i="3"/>
  <c r="G185" i="3"/>
  <c r="G160" i="3"/>
  <c r="B23" i="10"/>
  <c r="E23" i="10" s="1"/>
  <c r="G611" i="3"/>
  <c r="G400" i="3"/>
  <c r="G92" i="3"/>
  <c r="G51" i="3"/>
  <c r="B28" i="10"/>
  <c r="E28" i="10" s="1"/>
  <c r="B19" i="10"/>
  <c r="E19" i="10" s="1"/>
  <c r="G245" i="3"/>
  <c r="G461" i="3"/>
  <c r="E337" i="2"/>
  <c r="E336" i="2" s="1"/>
  <c r="E335" i="2" s="1"/>
  <c r="E334" i="2" s="1"/>
  <c r="E333" i="2" s="1"/>
  <c r="E327" i="2" s="1"/>
  <c r="E521" i="2"/>
  <c r="E520" i="2" s="1"/>
  <c r="E517" i="2" s="1"/>
  <c r="G412" i="3"/>
  <c r="G300" i="3"/>
  <c r="G34" i="3"/>
  <c r="B71" i="10"/>
  <c r="E71" i="10" s="1"/>
  <c r="C32" i="8"/>
  <c r="B80" i="10"/>
  <c r="E80" i="10" s="1"/>
  <c r="G586" i="3"/>
  <c r="G450" i="3"/>
  <c r="G306" i="3"/>
  <c r="G221" i="3"/>
  <c r="B12" i="10"/>
  <c r="E12" i="10" s="1"/>
  <c r="G42" i="3"/>
  <c r="B89" i="10"/>
  <c r="E89" i="10" s="1"/>
  <c r="B74" i="10"/>
  <c r="E74" i="10" s="1"/>
  <c r="G570" i="3"/>
  <c r="G268" i="3"/>
  <c r="G642" i="3"/>
  <c r="G236" i="3"/>
  <c r="G408" i="3"/>
  <c r="G444" i="3"/>
  <c r="G456" i="3"/>
  <c r="G169" i="3"/>
  <c r="G24" i="3"/>
  <c r="G594" i="3"/>
  <c r="G226" i="3"/>
  <c r="E42" i="10"/>
  <c r="E297" i="2"/>
  <c r="E296" i="2" s="1"/>
  <c r="E295" i="2" s="1"/>
  <c r="G41" i="3"/>
  <c r="E277" i="2"/>
  <c r="E276" i="2" s="1"/>
  <c r="G253" i="3"/>
  <c r="G420" i="3"/>
  <c r="G323" i="3"/>
  <c r="E374" i="2"/>
  <c r="G21" i="3"/>
  <c r="E37" i="2"/>
  <c r="E36" i="2" s="1"/>
  <c r="G299" i="3"/>
  <c r="G108" i="3"/>
  <c r="E157" i="2"/>
  <c r="E156" i="2" s="1"/>
  <c r="E132" i="2"/>
  <c r="G133" i="3"/>
  <c r="G364" i="3"/>
  <c r="G311" i="3"/>
  <c r="E496" i="2"/>
  <c r="G173" i="3"/>
  <c r="E197" i="2"/>
  <c r="E196" i="2" s="1"/>
  <c r="E191" i="2" s="1"/>
  <c r="E102" i="2"/>
  <c r="E101" i="2" s="1"/>
  <c r="E290" i="2"/>
  <c r="E269" i="2"/>
  <c r="G625" i="3"/>
  <c r="G617" i="3"/>
  <c r="G603" i="3"/>
  <c r="E255" i="2"/>
  <c r="E75" i="2"/>
  <c r="G54" i="3"/>
  <c r="G231" i="3"/>
  <c r="E460" i="2"/>
  <c r="E459" i="2" s="1"/>
  <c r="G536" i="3"/>
  <c r="E364" i="2"/>
  <c r="E363" i="2" s="1"/>
  <c r="E445" i="2"/>
  <c r="E534" i="2"/>
  <c r="E533" i="2" s="1"/>
  <c r="E532" i="2" s="1"/>
  <c r="G647" i="3"/>
  <c r="G637" i="3"/>
  <c r="G575" i="3"/>
  <c r="E582" i="2"/>
  <c r="E142" i="2"/>
  <c r="E141" i="2" s="1"/>
  <c r="E218" i="2"/>
  <c r="E217" i="2" s="1"/>
  <c r="C42" i="8"/>
  <c r="G50" i="3"/>
  <c r="E71" i="2"/>
  <c r="E249" i="2"/>
  <c r="G124" i="3"/>
  <c r="G67" i="3"/>
  <c r="G84" i="3"/>
  <c r="G95" i="3"/>
  <c r="G404" i="3"/>
  <c r="G585" i="3"/>
  <c r="G213" i="3"/>
  <c r="G494" i="3"/>
  <c r="G380" i="3"/>
  <c r="G385" i="3"/>
  <c r="G434" i="3"/>
  <c r="E566" i="2"/>
  <c r="E563" i="2"/>
  <c r="E512" i="2"/>
  <c r="E148" i="2"/>
  <c r="E147" i="2" s="1"/>
  <c r="E146" i="2" s="1"/>
  <c r="E55" i="2"/>
  <c r="E54" i="2" s="1"/>
  <c r="E116" i="2"/>
  <c r="E546" i="2"/>
  <c r="E482" i="2"/>
  <c r="E481" i="2" s="1"/>
  <c r="E349" i="2"/>
  <c r="E29" i="2"/>
  <c r="E28" i="2" s="1"/>
  <c r="E378" i="2"/>
  <c r="E382" i="2"/>
  <c r="E353" i="2"/>
  <c r="E237" i="2"/>
  <c r="E236" i="2" s="1"/>
  <c r="E433" i="2"/>
  <c r="E432" i="2" s="1"/>
  <c r="E108" i="2"/>
  <c r="E105" i="2" s="1"/>
  <c r="E49" i="2"/>
  <c r="E48" i="2" s="1"/>
  <c r="E416" i="2"/>
  <c r="E415" i="2" s="1"/>
  <c r="E414" i="2" s="1"/>
  <c r="E585" i="2"/>
  <c r="E569" i="2"/>
  <c r="E554" i="2"/>
  <c r="G469" i="3"/>
  <c r="B53" i="10" l="1"/>
  <c r="E264" i="2"/>
  <c r="G553" i="3"/>
  <c r="G225" i="3"/>
  <c r="C23" i="8" s="1"/>
  <c r="G194" i="3"/>
  <c r="G193" i="3" s="1"/>
  <c r="G552" i="3"/>
  <c r="G493" i="3"/>
  <c r="B55" i="10" s="1"/>
  <c r="G584" i="3"/>
  <c r="G583" i="3" s="1"/>
  <c r="C36" i="8"/>
  <c r="B88" i="10"/>
  <c r="E88" i="10" s="1"/>
  <c r="G66" i="3"/>
  <c r="G45" i="3" s="1"/>
  <c r="G646" i="3"/>
  <c r="G172" i="3"/>
  <c r="B35" i="10"/>
  <c r="E35" i="10" s="1"/>
  <c r="G310" i="3"/>
  <c r="B96" i="10"/>
  <c r="E96" i="10" s="1"/>
  <c r="G20" i="3"/>
  <c r="B72" i="10"/>
  <c r="G305" i="3"/>
  <c r="B34" i="10"/>
  <c r="G449" i="3"/>
  <c r="B49" i="10"/>
  <c r="B57" i="10"/>
  <c r="E57" i="10" s="1"/>
  <c r="G33" i="3"/>
  <c r="B75" i="10"/>
  <c r="E75" i="10" s="1"/>
  <c r="G460" i="3"/>
  <c r="B13" i="10"/>
  <c r="E13" i="10" s="1"/>
  <c r="B25" i="10"/>
  <c r="E25" i="10" s="1"/>
  <c r="G399" i="3"/>
  <c r="G610" i="3"/>
  <c r="G433" i="3"/>
  <c r="B77" i="10"/>
  <c r="E77" i="10" s="1"/>
  <c r="B94" i="10"/>
  <c r="E94" i="10" s="1"/>
  <c r="C38" i="8"/>
  <c r="B92" i="10"/>
  <c r="E92" i="10" s="1"/>
  <c r="B86" i="10"/>
  <c r="E86" i="10" s="1"/>
  <c r="C34" i="8"/>
  <c r="B84" i="10"/>
  <c r="E84" i="10" s="1"/>
  <c r="G123" i="3"/>
  <c r="B40" i="10"/>
  <c r="G636" i="3"/>
  <c r="B102" i="10"/>
  <c r="E102" i="10" s="1"/>
  <c r="B51" i="10"/>
  <c r="E51" i="10" s="1"/>
  <c r="B56" i="10"/>
  <c r="E56" i="10" s="1"/>
  <c r="C44" i="8"/>
  <c r="B104" i="10"/>
  <c r="E104" i="10" s="1"/>
  <c r="G624" i="3"/>
  <c r="G107" i="3"/>
  <c r="B41" i="10"/>
  <c r="E41" i="10" s="1"/>
  <c r="B45" i="10"/>
  <c r="G168" i="3"/>
  <c r="G455" i="3"/>
  <c r="C37" i="8"/>
  <c r="B90" i="10"/>
  <c r="E90" i="10" s="1"/>
  <c r="B20" i="10"/>
  <c r="E20" i="10" s="1"/>
  <c r="C33" i="8"/>
  <c r="B82" i="10"/>
  <c r="E82" i="10" s="1"/>
  <c r="G267" i="3"/>
  <c r="B10" i="10"/>
  <c r="G159" i="3"/>
  <c r="G184" i="3"/>
  <c r="B36" i="10"/>
  <c r="E36" i="10" s="1"/>
  <c r="B50" i="10"/>
  <c r="E50" i="10" s="1"/>
  <c r="B29" i="10"/>
  <c r="G322" i="3"/>
  <c r="B62" i="10"/>
  <c r="E62" i="10" s="1"/>
  <c r="G574" i="3"/>
  <c r="G573" i="3" s="1"/>
  <c r="B58" i="10"/>
  <c r="E58" i="10" s="1"/>
  <c r="G468" i="3"/>
  <c r="G411" i="3"/>
  <c r="B76" i="10"/>
  <c r="G363" i="3"/>
  <c r="G358" i="3" s="1"/>
  <c r="B61" i="10"/>
  <c r="G272" i="3"/>
  <c r="C19" i="8" s="1"/>
  <c r="B24" i="10"/>
  <c r="G252" i="3"/>
  <c r="B17" i="10"/>
  <c r="C28" i="8"/>
  <c r="B68" i="10"/>
  <c r="E66" i="2"/>
  <c r="E562" i="2"/>
  <c r="E553" i="2" s="1"/>
  <c r="E545" i="2" s="1"/>
  <c r="C29" i="8"/>
  <c r="G616" i="3"/>
  <c r="C26" i="8"/>
  <c r="C21" i="8"/>
  <c r="E47" i="2"/>
  <c r="C35" i="8"/>
  <c r="G212" i="3"/>
  <c r="C17" i="8"/>
  <c r="E27" i="2"/>
  <c r="E26" i="2" s="1"/>
  <c r="E531" i="2"/>
  <c r="C40" i="8"/>
  <c r="G132" i="3"/>
  <c r="G336" i="3"/>
  <c r="G167" i="3"/>
  <c r="G602" i="3"/>
  <c r="G535" i="3"/>
  <c r="E495" i="2"/>
  <c r="E431" i="2"/>
  <c r="E413" i="2" s="1"/>
  <c r="G492" i="3"/>
  <c r="E480" i="2"/>
  <c r="E479" i="2" s="1"/>
  <c r="E35" i="2"/>
  <c r="E34" i="2" s="1"/>
  <c r="E244" i="2"/>
  <c r="E181" i="2" s="1"/>
  <c r="C22" i="8"/>
  <c r="G379" i="3"/>
  <c r="C39" i="8"/>
  <c r="G641" i="3"/>
  <c r="E511" i="2"/>
  <c r="E510" i="2" s="1"/>
  <c r="E444" i="2"/>
  <c r="E131" i="2"/>
  <c r="E581" i="2"/>
  <c r="E580" i="2" s="1"/>
  <c r="E579" i="2" s="1"/>
  <c r="E373" i="2"/>
  <c r="E372" i="2" s="1"/>
  <c r="E348" i="2"/>
  <c r="E347" i="2" s="1"/>
  <c r="G467" i="3"/>
  <c r="C18" i="8" l="1"/>
  <c r="G240" i="3"/>
  <c r="C25" i="8"/>
  <c r="E530" i="2"/>
  <c r="G321" i="3"/>
  <c r="G220" i="3"/>
  <c r="G106" i="3"/>
  <c r="G635" i="3"/>
  <c r="G378" i="3"/>
  <c r="C24" i="8"/>
  <c r="G357" i="3"/>
  <c r="E29" i="10"/>
  <c r="B26" i="10"/>
  <c r="E26" i="10" s="1"/>
  <c r="B8" i="10"/>
  <c r="E8" i="10" s="1"/>
  <c r="E10" i="10"/>
  <c r="C16" i="8"/>
  <c r="G266" i="3"/>
  <c r="G454" i="3"/>
  <c r="G623" i="3"/>
  <c r="G432" i="3"/>
  <c r="G609" i="3"/>
  <c r="G459" i="3"/>
  <c r="G32" i="3"/>
  <c r="B32" i="10"/>
  <c r="E32" i="10" s="1"/>
  <c r="E34" i="10"/>
  <c r="G304" i="3"/>
  <c r="G645" i="3"/>
  <c r="G466" i="3"/>
  <c r="G601" i="3"/>
  <c r="G615" i="3"/>
  <c r="C30" i="8"/>
  <c r="B54" i="10"/>
  <c r="E54" i="10" s="1"/>
  <c r="G179" i="3"/>
  <c r="G158" i="3"/>
  <c r="E45" i="10"/>
  <c r="B43" i="10"/>
  <c r="E43" i="10" s="1"/>
  <c r="E40" i="10"/>
  <c r="B37" i="10"/>
  <c r="E37" i="10" s="1"/>
  <c r="G122" i="3"/>
  <c r="B47" i="10"/>
  <c r="E47" i="10" s="1"/>
  <c r="E49" i="10"/>
  <c r="G448" i="3"/>
  <c r="E72" i="10"/>
  <c r="B70" i="10"/>
  <c r="E70" i="10" s="1"/>
  <c r="G19" i="3"/>
  <c r="G309" i="3"/>
  <c r="E55" i="10"/>
  <c r="G534" i="3"/>
  <c r="G271" i="3"/>
  <c r="C20" i="8"/>
  <c r="G18" i="3"/>
  <c r="E53" i="10"/>
  <c r="B7" i="10"/>
  <c r="E7" i="10" s="1"/>
  <c r="B73" i="10"/>
  <c r="E73" i="10" s="1"/>
  <c r="E76" i="10"/>
  <c r="E61" i="10"/>
  <c r="B59" i="10"/>
  <c r="E59" i="10" s="1"/>
  <c r="E24" i="10"/>
  <c r="B22" i="10"/>
  <c r="E22" i="10" s="1"/>
  <c r="B15" i="10"/>
  <c r="E15" i="10" s="1"/>
  <c r="E17" i="10"/>
  <c r="E68" i="10"/>
  <c r="G335" i="3"/>
  <c r="E20" i="2"/>
  <c r="E490" i="2"/>
  <c r="E489" i="2" s="1"/>
  <c r="E130" i="2"/>
  <c r="E129" i="2" s="1"/>
  <c r="G491" i="3"/>
  <c r="E346" i="2"/>
  <c r="E345" i="2" s="1"/>
  <c r="G157" i="3"/>
  <c r="G403" i="3"/>
  <c r="G105" i="3"/>
  <c r="E371" i="2"/>
  <c r="E370" i="2" s="1"/>
  <c r="E263" i="2"/>
  <c r="B52" i="10" l="1"/>
  <c r="E52" i="10" s="1"/>
  <c r="G303" i="3"/>
  <c r="G447" i="3"/>
  <c r="G614" i="3"/>
  <c r="G600" i="3"/>
  <c r="G453" i="3"/>
  <c r="G398" i="3"/>
  <c r="G465" i="3"/>
  <c r="G320" i="3"/>
  <c r="G634" i="3"/>
  <c r="G464" i="3"/>
  <c r="G239" i="3"/>
  <c r="B6" i="10"/>
  <c r="E6" i="10" s="1"/>
  <c r="E344" i="2"/>
  <c r="E616" i="2" s="1"/>
  <c r="G17" i="3" l="1"/>
  <c r="G16" i="3" s="1"/>
  <c r="C43" i="8"/>
  <c r="C15" i="8" s="1"/>
</calcChain>
</file>

<file path=xl/comments1.xml><?xml version="1.0" encoding="utf-8"?>
<comments xmlns="http://schemas.openxmlformats.org/spreadsheetml/2006/main">
  <authors>
    <author>Image&amp;Matros ®</author>
  </authors>
  <commentList>
    <comment ref="B100" authorId="0" shapeId="0">
      <text>
        <r>
          <rPr>
            <b/>
            <sz val="9"/>
            <color indexed="81"/>
            <rFont val="Tahoma"/>
            <family val="2"/>
            <charset val="204"/>
          </rPr>
          <t>Image&amp;Matros ®: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00" authorId="0" shapeId="0">
      <text>
        <r>
          <rPr>
            <b/>
            <sz val="9"/>
            <color indexed="81"/>
            <rFont val="Tahoma"/>
            <family val="2"/>
            <charset val="204"/>
          </rPr>
          <t>Image&amp;Matros ®: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00" authorId="0" shapeId="0">
      <text>
        <r>
          <rPr>
            <b/>
            <sz val="9"/>
            <color indexed="81"/>
            <rFont val="Tahoma"/>
            <family val="2"/>
            <charset val="204"/>
          </rPr>
          <t>Image&amp;Matros ®: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<sst xmlns="http://schemas.openxmlformats.org/spreadsheetml/2006/main" count="4281" uniqueCount="825">
  <si>
    <t>ЗДРАВООХРАНЕНИЕ</t>
  </si>
  <si>
    <t>0900</t>
  </si>
  <si>
    <t xml:space="preserve"> Другие вопросы в области здравоохранения</t>
  </si>
  <si>
    <t>0909</t>
  </si>
  <si>
    <t>23 000 00000</t>
  </si>
  <si>
    <t>Мероприятия по социальной  защите  медицинских работников, больных туберкулезом, и лиц, находящихся с ними в контакте</t>
  </si>
  <si>
    <t>23 004 22000</t>
  </si>
  <si>
    <t>Мероприятия, направленные на  информационное обеспечение населения по вопросам профилактики туберкулеза</t>
  </si>
  <si>
    <t>23 005 22000</t>
  </si>
  <si>
    <t>Организация массовых мероприятий по информированию населения о мерах профилактики ВИЧ–инфекции и привлечению приверженности к обследованию, лечению ВИЧ- инфекции</t>
  </si>
  <si>
    <t>24 001 22000</t>
  </si>
  <si>
    <t xml:space="preserve">Разработка и издание   информационных  материалов (в том числе аудио, видеороликов) по профилактике ВИЧ–инфекции                               </t>
  </si>
  <si>
    <t>24 002 22000</t>
  </si>
  <si>
    <t>24 003 22000</t>
  </si>
  <si>
    <t>24 000 00000</t>
  </si>
  <si>
    <t>Организация обучения учащихся средне- профессиональных учреждений, учебных заведений дополнительного образования, специалистов учреждений и организаций, отвечающих за профилактику ВИЧ–инфекции</t>
  </si>
  <si>
    <t>24 004 22000</t>
  </si>
  <si>
    <t>Организация  и проведение мероприятий, направленных на профилактику ВИЧ–инфекции среди работающего населения</t>
  </si>
  <si>
    <t>24 005 22000</t>
  </si>
  <si>
    <t xml:space="preserve">Организация  и проведение мероприятий, направленных на профилактику ВИЧ–инфекции среди потребителей наркотиков и лиц, относящихся к группам риска по инфицированию и распространению  ВИЧ–инфекции половым путем </t>
  </si>
  <si>
    <t>24 006 22000</t>
  </si>
  <si>
    <t xml:space="preserve">  Верхнесалдинского  городского  округа  на  2017  год </t>
  </si>
  <si>
    <t>«Приложение   № 10</t>
  </si>
  <si>
    <t>от                                  №</t>
  </si>
  <si>
    <t>2018-2019 годов»</t>
  </si>
  <si>
    <t>на 2017 год и плановый период</t>
  </si>
  <si>
    <t>08 101 24000</t>
  </si>
  <si>
    <t>06 311 24000</t>
  </si>
  <si>
    <t xml:space="preserve">Подпрограмма «Предоставление региональной поддержки молодым семьям на улучшение жилищных условий» </t>
  </si>
  <si>
    <t>Предоставление региональных социальных выплат молодым семьям на улучшение жилищных условий</t>
  </si>
  <si>
    <t>СРЕДСТВА  МАССОВОЙ  ИНФОРМАЦИИ</t>
  </si>
  <si>
    <t>1200</t>
  </si>
  <si>
    <t>1202</t>
  </si>
  <si>
    <t>Подпрограмма "Энергосбережение и повышение энергетической эффективности Верхнесалдинского городского округа"</t>
  </si>
  <si>
    <t>01 200 00000</t>
  </si>
  <si>
    <t xml:space="preserve">Бюджетные инвестиции </t>
  </si>
  <si>
    <t>Осуществление производства и выпуска печатного средства массовой информации "Салдинская газета"</t>
  </si>
  <si>
    <t>04 209 2А000</t>
  </si>
  <si>
    <t xml:space="preserve">04 210 24000                                    </t>
  </si>
  <si>
    <t>Содержание гидротехнических сооружений</t>
  </si>
  <si>
    <t>Создание условий для организации  и функционирования  добровольной  пожарной охраны и участия граждан в обеспечении первичных мер пожарной безопасности, в том числе в борьбе с пожарами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</si>
  <si>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</si>
  <si>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Мероприятия, направленные на  поддержку старшего поколения и граждан в трудной жизненной ситуации</t>
  </si>
  <si>
    <t>Прочие  мероприятия  по  благоустройству  городских  округов  и  поселений</t>
  </si>
  <si>
    <t>814 00 99</t>
  </si>
  <si>
    <t>Реализация мероприятий областной  целевой программы " Молодежь Свердловской области" на 2011-2015 годы</t>
  </si>
  <si>
    <t xml:space="preserve">Функционирование  высшего  должностного  лица  субъекта  Российской  Федерации  и  муниципального образования </t>
  </si>
  <si>
    <t>0410</t>
  </si>
  <si>
    <t>Связь  и  информатика</t>
  </si>
  <si>
    <t>0111</t>
  </si>
  <si>
    <t>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</si>
  <si>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Подпрограмма «Развитие системы общего образования в Верхнесалдинском городском округе»</t>
  </si>
  <si>
    <t>Подпрограмма  «Развитие системы дополнительного образования, отдыха и оздоровления детей в Верхнесалдинском городском округе»</t>
  </si>
  <si>
    <t>Организация предоставления дополнительного образования детей  в муниципальных  организациях дополнительного образования</t>
  </si>
  <si>
    <t xml:space="preserve">Организация отдыха и  оздоровления детей и  подростков  в Верхнесалдинском городском округе   </t>
  </si>
  <si>
    <t>72 000 00000</t>
  </si>
  <si>
    <t>11 000 00000</t>
  </si>
  <si>
    <t>11 200 00000</t>
  </si>
  <si>
    <t>11 100 00000</t>
  </si>
  <si>
    <t>11 101 28000</t>
  </si>
  <si>
    <t>11 102 28000</t>
  </si>
  <si>
    <t>11 103 28000</t>
  </si>
  <si>
    <t>Подпрограмма  "Укрепление и развитие материально-технической базы образовательных организаций Верхнесалдинскогогородского округа"</t>
  </si>
  <si>
    <t>10 100 00000</t>
  </si>
  <si>
    <t>10 400 00000</t>
  </si>
  <si>
    <t>10 419 27000</t>
  </si>
  <si>
    <t>10 312 27000</t>
  </si>
  <si>
    <t>Организация деятельности муниципальных учреждений дополнительного образования  в  сфере культуры</t>
  </si>
  <si>
    <t>Создание резервов материальных ресурсов для ликвидации чрезвычайных ситуаций и целей гражданской обороны</t>
  </si>
  <si>
    <t>07 316 23000</t>
  </si>
  <si>
    <t>Муниципальная программа «Обеспечение правопорядка на территории Верхнесалдинского городского округа на 2017-2022 годы»</t>
  </si>
  <si>
    <t>25 000 00000</t>
  </si>
  <si>
    <t>25 003 23000</t>
  </si>
  <si>
    <t>Внедрение современных технических средств для обеспечения правопорядка и безопасности</t>
  </si>
  <si>
    <t>25 004 23000</t>
  </si>
  <si>
    <t>Профилактика  терроризма</t>
  </si>
  <si>
    <t>25 006 23000</t>
  </si>
  <si>
    <t>Профилактика  семейного неблагополучия, безнадзорности, правонарушений и защита прав  несовершеннолетних и молодежи</t>
  </si>
  <si>
    <t>25 007 23000</t>
  </si>
  <si>
    <t>Дополнительное  образование детей</t>
  </si>
  <si>
    <t>0703</t>
  </si>
  <si>
    <t>72 000 22003</t>
  </si>
  <si>
    <t>19  014 22002</t>
  </si>
  <si>
    <t>Выплата единовременного поощрения за многолетний труд и   в связи с уходом на пенсию</t>
  </si>
  <si>
    <t>72 000 22001</t>
  </si>
  <si>
    <t>«Об  утверждении  бюджета</t>
  </si>
  <si>
    <t>10 420 27000</t>
  </si>
  <si>
    <t>Обеспечение деятельности подведомственных управлению образования учреждений</t>
  </si>
  <si>
    <t>Обеспечение осуществления мероприятий по приоритетным направлениям работы с молодежью на территории  Верхнесалдинского городского округа</t>
  </si>
  <si>
    <t>Ремонт   автомобильных дорог  общего пользования местного значения</t>
  </si>
  <si>
    <t>Подпрограмма  «Экологическая безопасность»</t>
  </si>
  <si>
    <t>Проведение экологических мероприятий по обращению с отходами производства и потребления</t>
  </si>
  <si>
    <t>Обустройство источников нецентрализованного водоснабжения</t>
  </si>
  <si>
    <t>Проведение мониторинга воды, атмосферного воздуха  Верхнесалдинского городского округа</t>
  </si>
  <si>
    <t>Проведение экологических выставок, конкурсов, съездов, экологического обучения</t>
  </si>
  <si>
    <t>Подпрограмма  «Развитие водохозяйственного комплекса»</t>
  </si>
  <si>
    <t>Подпрограмма «Использование, охрана, защита и воспроизводство лесов»</t>
  </si>
  <si>
    <t>Проведение лесохозяйственных мероприятий в городских лесах</t>
  </si>
  <si>
    <t>Субсидии бюджетным учреждениям</t>
  </si>
  <si>
    <t>610</t>
  </si>
  <si>
    <t>620</t>
  </si>
  <si>
    <t>Субсидии автономным учреждениям</t>
  </si>
  <si>
    <t xml:space="preserve">Субсидии автономным учреждениям </t>
  </si>
  <si>
    <t xml:space="preserve">Субсидии бюджетным учреждениям </t>
  </si>
  <si>
    <t>Обеспечение  деятельности  финансовых,  налоговых  и  таможенных  органов  и  органов  финансового  (финансово - бюджетного)  надзора</t>
  </si>
  <si>
    <t>Наименование  программ</t>
  </si>
  <si>
    <t>Код    целевой   статьи</t>
  </si>
  <si>
    <t>0605</t>
  </si>
  <si>
    <t>Другие  вопросы  в  области  охраны  окружающей  среды</t>
  </si>
  <si>
    <t>Подпрограмма "Строительство, реконструкция и капитальный ремонт автомобильных  дорог общего пользования местного значения"</t>
  </si>
  <si>
    <t xml:space="preserve">Подпрограмма "Содержание дорожного хозяйства" </t>
  </si>
  <si>
    <t>Содержание автомобильных дорог  общего пользования местного значения и тротуаров общего пользования</t>
  </si>
  <si>
    <t>Подпрограмма "Дорожная безопасность "</t>
  </si>
  <si>
    <t>1000</t>
  </si>
  <si>
    <t>0314</t>
  </si>
  <si>
    <t>Другие  вопросы  в  области  национальной  безопасности  и  правоохранительной  деятельности</t>
  </si>
  <si>
    <t>Код вида рас-хо-дов</t>
  </si>
  <si>
    <t>0406</t>
  </si>
  <si>
    <t>Водное  хозяйство</t>
  </si>
  <si>
    <t>0113</t>
  </si>
  <si>
    <t xml:space="preserve">КУЛЬТУРА,  КИНЕМАТОГРАФИЯ  </t>
  </si>
  <si>
    <t>ФИЗИЧЕСКАЯ  КУЛЬТУРА  И  СПОРТ</t>
  </si>
  <si>
    <t>П/п</t>
  </si>
  <si>
    <t>Лесное  хозяйство</t>
  </si>
  <si>
    <t>0407</t>
  </si>
  <si>
    <t>1105</t>
  </si>
  <si>
    <t>Другие  вопросы  в  области  физической  культуры  и  спорта</t>
  </si>
  <si>
    <t>Выплата пенсии за выслугу лет гражданам, замещавшим муниципальные должности на постоянной основе и должности муниципальной службы</t>
  </si>
  <si>
    <t>02 001 25000</t>
  </si>
  <si>
    <t>02 003 25000</t>
  </si>
  <si>
    <t>04 208 22000</t>
  </si>
  <si>
    <t>17 001 22000</t>
  </si>
  <si>
    <t>19 001 22000</t>
  </si>
  <si>
    <t>72 000 21100</t>
  </si>
  <si>
    <t>Предоставление субсидий садоводческим, огородническим и дачным некоммерческим объединениям</t>
  </si>
  <si>
    <t>Содержание и обеспечение деятельности муниципального казенного учреждения "Центр закупок"</t>
  </si>
  <si>
    <t>1301</t>
  </si>
  <si>
    <t>Процентные платежи по муниципальному долгу</t>
  </si>
  <si>
    <t>Обслуживание муниципального долга</t>
  </si>
  <si>
    <t>Другие общегосударственные вопросы</t>
  </si>
  <si>
    <t>0409</t>
  </si>
  <si>
    <t>Дорожное  хозяйство  (дорожные  фонды)</t>
  </si>
  <si>
    <t>850</t>
  </si>
  <si>
    <t>Уплата налогов, сборов и иных платежей</t>
  </si>
  <si>
    <t>Подпрограмма "Развитие культурно - досуговой деятельности, библиотечного, музейного дела и кинообслуживания  населения"</t>
  </si>
  <si>
    <t xml:space="preserve">Организация деятельности муниципальных  музеев, приобретение и хранение музейных предметов и музейных коллекций </t>
  </si>
  <si>
    <t>Организация  библиотечного обслуживания населения, формирование и хранение библиотечных фондов муниципальных библиотек</t>
  </si>
  <si>
    <t xml:space="preserve">Организация деятельности учреждений культуры культурно -досуговой сферы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</si>
  <si>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</si>
  <si>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Непрограмные направления деятельности</t>
  </si>
  <si>
    <t>120</t>
  </si>
  <si>
    <t>Расходы на выплаты персоналу государственных (муниципальных) органов</t>
  </si>
  <si>
    <t>Обеспечение деятельности органов местного самоуправления (центральный аппарат)</t>
  </si>
  <si>
    <t>240</t>
  </si>
  <si>
    <t>Иные закупки товаров, работ и услуг для обеспечения государственных (муниципальных) нужд</t>
  </si>
  <si>
    <t>Областная целевая программа "Патриотическое воспитание граждан в Свердловской области"на 2011-2015 годы"</t>
  </si>
  <si>
    <t>Резервные  средства</t>
  </si>
  <si>
    <t>821 00 03</t>
  </si>
  <si>
    <t>Содержание, текущий и капитальный ремонт объектов,  составляющих муниципальную казну  городского округа</t>
  </si>
  <si>
    <t xml:space="preserve">Создание, внедрение, развитие и популяризация программно-технологической инфраструктуры для предоставления муниципальных услуг в электронном виде </t>
  </si>
  <si>
    <t>20 001 24000</t>
  </si>
  <si>
    <t>03 000 00000</t>
  </si>
  <si>
    <t>к  решению  Думы  городского  округа</t>
  </si>
  <si>
    <t>Верхнесалдинского городского  округа</t>
  </si>
  <si>
    <t>Обеспечение деятельности МКУ "Управление гражданской защиты Верхнесалдинского городского округа"</t>
  </si>
  <si>
    <t xml:space="preserve">Подпрограмма "Обеспечение деятельности МКУ "Управление гражданской защиты Верхнесалдинского городского округа" </t>
  </si>
  <si>
    <t>04 100 00000</t>
  </si>
  <si>
    <t>Уличное освещение (текущее обслуживание и ремонт сетей наружного освещения, стоимость уличного освещения)</t>
  </si>
  <si>
    <t>04 102 25000</t>
  </si>
  <si>
    <t>04 103 25000</t>
  </si>
  <si>
    <t>04 104 25000</t>
  </si>
  <si>
    <t>Мероприятия, направленные на поддержку старшего поколения и граждан в трудной жизненной ситуации</t>
  </si>
  <si>
    <t>09 200 00000</t>
  </si>
  <si>
    <t>09 202 27000</t>
  </si>
  <si>
    <t>09 300 00000</t>
  </si>
  <si>
    <t>09 304 27000</t>
  </si>
  <si>
    <t>09 305 27000</t>
  </si>
  <si>
    <t>09 101 22000</t>
  </si>
  <si>
    <t>22 003 29000</t>
  </si>
  <si>
    <t>15 000 00000</t>
  </si>
  <si>
    <t>15 100 00000</t>
  </si>
  <si>
    <t>15 102 29000</t>
  </si>
  <si>
    <t>15 101 29000</t>
  </si>
  <si>
    <t>15 300 00000</t>
  </si>
  <si>
    <t>15 310 29000</t>
  </si>
  <si>
    <t xml:space="preserve">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</si>
  <si>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Организация деятельности муниципального архива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</si>
  <si>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</si>
  <si>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110</t>
  </si>
  <si>
    <t xml:space="preserve">Подпрограмма "Совершенствование гражданской   обороны, предупреждение и ликвидация чрезвычайных ситуаций на территории Верхнесалдинского городского округа" </t>
  </si>
  <si>
    <t>Обеспечение оповещения и информирования  населения об угрозе возникновения или о возникновении чрезвычайных ситуаций</t>
  </si>
  <si>
    <t>Обеспечение безопасности людей на водных объектах</t>
  </si>
  <si>
    <t>Подпрограмма "Обеспечение первичных мер пожарной безопасности на территории Верхнесалдинского городского округа"</t>
  </si>
  <si>
    <t>Обеспечение пожарной безопасности  на территории Верхнесалдинского городского округа</t>
  </si>
  <si>
    <t>Повышение  противопожарной защищенности  территории Вехнесалдинского городского округа</t>
  </si>
  <si>
    <t>Профилактика дорожной безопасности и правонарушений  в общественных местах, на улицах</t>
  </si>
  <si>
    <t>Расходы на выплаты персоналу казенных учреждений</t>
  </si>
  <si>
    <t>Обеспечение мероприятий по организации трудоустройства подростков</t>
  </si>
  <si>
    <t xml:space="preserve">Проведение мероприятий по проектированию,  реконструкции, модернизации и строительству систем коммунальной инфраструктуры     </t>
  </si>
  <si>
    <t>Социальные выплаты гражданам, кроме публичных нормативных социальных выплат</t>
  </si>
  <si>
    <t>Выплата единовременного поощрения за многолетний труд, в связи с уходом на пенсию</t>
  </si>
  <si>
    <t>Обеспечение деятельности подведомственных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</si>
  <si>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</si>
  <si>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72 000 21400</t>
  </si>
  <si>
    <t>14 404 21100</t>
  </si>
  <si>
    <t>Подпрограмма "Развитие образования в сфере культуры "</t>
  </si>
  <si>
    <t>Общее образование</t>
  </si>
  <si>
    <t>1006</t>
  </si>
  <si>
    <t>Другие  вопросы  в  области  социальной  политики</t>
  </si>
  <si>
    <t xml:space="preserve">Подпрограмма  «Обеспечение деятельности муниципального бюджетного учреждения «Служба городского хозяйства» </t>
  </si>
  <si>
    <t xml:space="preserve">Содержание и обеспечение деятельности муниципального бюджетного учреждения «Служба городского хозяйства» </t>
  </si>
  <si>
    <t>ВСЕГО  РАСХОДОВ</t>
  </si>
  <si>
    <t>0102</t>
  </si>
  <si>
    <t>Глава  муниципального  образования</t>
  </si>
  <si>
    <t>0103</t>
  </si>
  <si>
    <t>0104</t>
  </si>
  <si>
    <t>Резервные  фонды</t>
  </si>
  <si>
    <t>Другие  общегосударственные  вопросы</t>
  </si>
  <si>
    <t>0309</t>
  </si>
  <si>
    <t>0310</t>
  </si>
  <si>
    <t>Жилищное  хозяйство</t>
  </si>
  <si>
    <t>0501</t>
  </si>
  <si>
    <t>Коммунальное  хозяйство</t>
  </si>
  <si>
    <t>0502</t>
  </si>
  <si>
    <t>0707</t>
  </si>
  <si>
    <t>Пенсионное  обеспечение</t>
  </si>
  <si>
    <t>Дошкольное  образование</t>
  </si>
  <si>
    <t>0701</t>
  </si>
  <si>
    <t>Общее  образование</t>
  </si>
  <si>
    <t>0702</t>
  </si>
  <si>
    <t>Другие  вопросы  в  области  образования</t>
  </si>
  <si>
    <t>0709</t>
  </si>
  <si>
    <t>1001</t>
  </si>
  <si>
    <t>Культура</t>
  </si>
  <si>
    <t>0801</t>
  </si>
  <si>
    <t xml:space="preserve">Код </t>
  </si>
  <si>
    <t>раз-  дела, подраз-</t>
  </si>
  <si>
    <t xml:space="preserve"> дела</t>
  </si>
  <si>
    <t>0100</t>
  </si>
  <si>
    <t>ОБЩЕГОСУДАРСТВЕННЫЕ   ВОПРОСЫ</t>
  </si>
  <si>
    <t>0300</t>
  </si>
  <si>
    <t>НАЦИОНАЛЬНАЯ   БЕЗОПАСНОСТЬ   И   ПРАВООХРАНИТЕЛЬНАЯ   ДЕЯТЕЛЬНОСТЬ</t>
  </si>
  <si>
    <t>0400</t>
  </si>
  <si>
    <t>НАЦИОНАЛЬНАЯ  ЭКОНОМИКА</t>
  </si>
  <si>
    <t>Другие  вопросы  в  области  национальной  экономики</t>
  </si>
  <si>
    <t>0500</t>
  </si>
  <si>
    <t>ЖИЛИЩНО – КОММУНАЛЬНОЕ  ХОЗЯЙСТВО</t>
  </si>
  <si>
    <t>0600</t>
  </si>
  <si>
    <t>ОХРАНА  ОКРУЖАЮЩЕЙ  СРЕДЫ</t>
  </si>
  <si>
    <t>0700</t>
  </si>
  <si>
    <t>ОБРАЗОВАНИЕ</t>
  </si>
  <si>
    <t>0800</t>
  </si>
  <si>
    <t>СОЦИАЛЬНАЯ  ПОЛИТИКА</t>
  </si>
  <si>
    <t>ИТОГО     РАСХОДОВ</t>
  </si>
  <si>
    <t xml:space="preserve">Другие  вопросы  в  области  национальной  экономики </t>
  </si>
  <si>
    <t>1003</t>
  </si>
  <si>
    <t>Социальное  обеспечение  населения</t>
  </si>
  <si>
    <t>242</t>
  </si>
  <si>
    <t>Закупка товаров, работ, услуг в сфере информационно-коммуникационных технологий</t>
  </si>
  <si>
    <t>244</t>
  </si>
  <si>
    <t>Обслуживание и содержание  Верхнесалдинского гидроузла</t>
  </si>
  <si>
    <t>Прочая закупка товаров, работ и услуг для государственных (муниципальных) нужд</t>
  </si>
  <si>
    <t>870</t>
  </si>
  <si>
    <t>Резервные фонды</t>
  </si>
  <si>
    <t>Реализация  мероприятий по патриотическому воспитанию молодых граждан на территории Верхнесалдинского городского округа</t>
  </si>
  <si>
    <t>06 209 24000</t>
  </si>
  <si>
    <t xml:space="preserve">Подпрограмма "Реализация дополнительных мер социальной помощи отдельным категориям граждан в Верхнесалдинском городском округе" </t>
  </si>
  <si>
    <t>Выплаты  материальной помощи отдельным категориям граждан, проживающим на территории  Верхнесалдинского городского округа</t>
  </si>
  <si>
    <t>Подпрограмма «Повышение  благоустройства жилищного фонда Верхнесалдинского городского округа и создание благоприятной среды проживания  граждан»</t>
  </si>
  <si>
    <t xml:space="preserve">Подпрограмма "Обеспечение деятельности муниципального казенного  учреждения "Служба субсидий" </t>
  </si>
  <si>
    <t>ИТОГО</t>
  </si>
  <si>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</si>
  <si>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</si>
  <si>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000 01 00 00 00 00 0000 000  </t>
  </si>
  <si>
    <t xml:space="preserve">Источники  внутреннего  финансирования  дефицитов  бюджетов 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</si>
  <si>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</si>
  <si>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20 005 21000</t>
  </si>
  <si>
    <t>21 001 21000</t>
  </si>
  <si>
    <t>000 01 02 00 00 00 0000 000</t>
  </si>
  <si>
    <t>Кредиты  кредитных  организаций  в  валюте  Российской  Федерации</t>
  </si>
  <si>
    <t>901 01 02 00 00 04 0000 710</t>
  </si>
  <si>
    <t>Получение  кредитов  от  кредитных  организаций  бюджетами  городских  округов  в  валюте  Российской  Федерации</t>
  </si>
  <si>
    <t>000 01 05 00 00 00 0000 000</t>
  </si>
  <si>
    <t>Изменение  остатков  средств  на  счетах  по  учету  средств  бюджета</t>
  </si>
  <si>
    <t>Свод  источников   внутреннего финансирования  дефицита  бюджета</t>
  </si>
  <si>
    <t>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</t>
  </si>
  <si>
    <t>13 000 00000</t>
  </si>
  <si>
    <t>Проведение рыночной оценки годовой арендной платы за земельные участки или проведение оценки рыночной стоимости земельных участков в целях предоставления земельных участков на торгах</t>
  </si>
  <si>
    <t>14 000 00000</t>
  </si>
  <si>
    <t>14 400 00000</t>
  </si>
  <si>
    <t>12 000 00000</t>
  </si>
  <si>
    <t>17 000 00000</t>
  </si>
  <si>
    <t>18 000 00000</t>
  </si>
  <si>
    <t>19 000 00000</t>
  </si>
  <si>
    <t>20 000 00000</t>
  </si>
  <si>
    <t>21 000 00000</t>
  </si>
  <si>
    <t>22 000 00000</t>
  </si>
  <si>
    <t>15 000  00000</t>
  </si>
  <si>
    <t>10 000 00000</t>
  </si>
  <si>
    <t>04 000 00000</t>
  </si>
  <si>
    <t>04 200 00000</t>
  </si>
  <si>
    <t>Мероприятия, направленные на обеспечение деятельности администрации Верхнесалдинского городского округа</t>
  </si>
  <si>
    <t>09 000 00000</t>
  </si>
  <si>
    <t>08 000 00000</t>
  </si>
  <si>
    <t>07 000 00000</t>
  </si>
  <si>
    <t>06 000 00000</t>
  </si>
  <si>
    <t>05 000  00000</t>
  </si>
  <si>
    <t>01 000 00000</t>
  </si>
  <si>
    <t>02 000 00000</t>
  </si>
  <si>
    <t>07 300 00000</t>
  </si>
  <si>
    <t>07 311 23000</t>
  </si>
  <si>
    <t>07 314 23000</t>
  </si>
  <si>
    <t>07 400 00000</t>
  </si>
  <si>
    <t>07 415 23000</t>
  </si>
  <si>
    <t>07 200 00000</t>
  </si>
  <si>
    <t>07 206 23000</t>
  </si>
  <si>
    <t>07 207 23000</t>
  </si>
  <si>
    <t>07 208 23000</t>
  </si>
  <si>
    <t>Сельское хозяйство и рыболовство</t>
  </si>
  <si>
    <t>0405</t>
  </si>
  <si>
    <t>15 109 29000</t>
  </si>
  <si>
    <t>06 200 00000</t>
  </si>
  <si>
    <t>06 300 00000</t>
  </si>
  <si>
    <t>06 100 00000</t>
  </si>
  <si>
    <t>06 102 25000</t>
  </si>
  <si>
    <t>06 103 26000</t>
  </si>
  <si>
    <t>06 104 26000</t>
  </si>
  <si>
    <t>06 105 26000</t>
  </si>
  <si>
    <t>05 000 00000</t>
  </si>
  <si>
    <t>05 100 00000</t>
  </si>
  <si>
    <t>05 104 24000</t>
  </si>
  <si>
    <t>05 200 00000</t>
  </si>
  <si>
    <t>05 206 24000</t>
  </si>
  <si>
    <t>05 400 00000</t>
  </si>
  <si>
    <t>05 409 24000</t>
  </si>
  <si>
    <t xml:space="preserve">Мероприятия, направленные на предупреждение информационно-технологических угроз, приобретение (обновление) лицензионных программных систем и комплексов </t>
  </si>
  <si>
    <t>20 002 24000</t>
  </si>
  <si>
    <t>20 003 24000</t>
  </si>
  <si>
    <t>Реализация мероприятий, направленных на обеспечение технологического  развития информационно- коммуникационных технологий (в том числе в территориальных администрациях), улучшения условий для развития технологий, техники и подготовки квалифицированных  кадров в сфере информационно - коммуникационных технологий</t>
  </si>
  <si>
    <t>08 100 00000</t>
  </si>
  <si>
    <t>01 300 00000</t>
  </si>
  <si>
    <t>01 307 24000</t>
  </si>
  <si>
    <t>01 100 00000</t>
  </si>
  <si>
    <t>01 101 25000</t>
  </si>
  <si>
    <t>810</t>
  </si>
  <si>
    <t>Взносы на капитальный ремонт  в Региональный фонд за муниципальный фонд</t>
  </si>
  <si>
    <t>10 200 00000</t>
  </si>
  <si>
    <t>10 300 00000</t>
  </si>
  <si>
    <t>10 500 00000</t>
  </si>
  <si>
    <t>000 01 03 00 00 00 0000 000</t>
  </si>
  <si>
    <t>Бюджетные кредиты от других бюджетов бюджетной системы   Российской Федерации</t>
  </si>
  <si>
    <t>901 01 03 01 00 04 0000 710</t>
  </si>
  <si>
    <t>Получение  кредитов  от  других бюджетов бюджетной системы Российской Федерации  бюджетами  городских  округов  в  валюте  Российской  Федерации</t>
  </si>
  <si>
    <t>901 01 03 01 00 04 0000 810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</si>
  <si>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 
</t>
  </si>
  <si>
    <t>901 01 02 00 00 04 0000 810</t>
  </si>
  <si>
    <t>Погашение  бюджетами городских округов кредитов от   кредитных  организаций  в  валюте  Российской  Федерации</t>
  </si>
  <si>
    <t>1300</t>
  </si>
  <si>
    <t>730</t>
  </si>
  <si>
    <t>Осуществление государственного полномочия Свердловской области по созданию административных комиссий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</si>
  <si>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</si>
  <si>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0505</t>
  </si>
  <si>
    <t>Другие вопросы в области жилищно-коммунального хозяйства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</si>
  <si>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</si>
  <si>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72 000 42700</t>
  </si>
  <si>
    <t>15 204 49100</t>
  </si>
  <si>
    <t>15 200 00000</t>
  </si>
  <si>
    <t>15 205 52500</t>
  </si>
  <si>
    <t>15 206 49200</t>
  </si>
  <si>
    <t>15 307 49100</t>
  </si>
  <si>
    <t>15 308 49200</t>
  </si>
  <si>
    <t>Проведение технической инвентаризации  многоквартирных домов</t>
  </si>
  <si>
    <t xml:space="preserve">Подпрограмма "Предоставление  компенсаций и субсидий на оплату жилых помещений и коммунальных услуг и  расходов на оплату жилого  помещения и коммунальных услуг" </t>
  </si>
  <si>
    <t>Подпрограмма "Развитие системы  дошкольного образования в Верхнесалдинском городском округе"</t>
  </si>
  <si>
    <t>Обеспечение безопасности дорожного движения</t>
  </si>
  <si>
    <t>"Областная  целевая программа " Молодежь Свердловской области" на 2011-2015 годы"</t>
  </si>
  <si>
    <t>814 00 00</t>
  </si>
  <si>
    <t>821 00 00</t>
  </si>
  <si>
    <t>"</t>
  </si>
  <si>
    <t>0603</t>
  </si>
  <si>
    <t>Охрана объектов растительного и животного мира и среды их обитания</t>
  </si>
  <si>
    <t>360</t>
  </si>
  <si>
    <t>СЧЕТНАЯ ПАЛАТА</t>
  </si>
  <si>
    <t>ФИНАНСОВОЕ УПРАВЛЕНИЕ АДМИНИСТРАЦИИ ВЕРХНЕСАЛДИНСКОГО ГОРОДСКОГО ОКРУГА</t>
  </si>
  <si>
    <t>ДУМА ГОРОДСКОГО ОКРУГА</t>
  </si>
  <si>
    <t>310</t>
  </si>
  <si>
    <t>Публичные нормативные социальные выплаты гражданам</t>
  </si>
  <si>
    <t>320</t>
  </si>
  <si>
    <t xml:space="preserve"> Социальные выплаты гражданам, кроме публичных нормативных социальных выплат</t>
  </si>
  <si>
    <t>410</t>
  </si>
  <si>
    <t>Иные выплаты населению</t>
  </si>
  <si>
    <t>Противодействие коррупции в Верхнесалдинском городском округе</t>
  </si>
  <si>
    <t>Сумма,  тысячах рублей</t>
  </si>
  <si>
    <t>Благоустройство</t>
  </si>
  <si>
    <t>Приобретение оборудования для организаций, занимающихся патриотическим воспитанием граждан в Свердловкой области, и мероприятия по патриотическому воспитанию в муниципальных образованиях в Свердловской области</t>
  </si>
  <si>
    <t>Дошкольное образование</t>
  </si>
  <si>
    <t>Другие вопросы в области образования</t>
  </si>
  <si>
    <t>Пенсионное обеспечение</t>
  </si>
  <si>
    <t>Функционирование  Правительства  Российской  Федерации, высших  исполнительных  органов  государственной  власти  субъектов  Российской  Федерации,   местных  администраций</t>
  </si>
  <si>
    <t>Обеспечение  пожарной  безопасности</t>
  </si>
  <si>
    <t>0412</t>
  </si>
  <si>
    <t>0503</t>
  </si>
  <si>
    <t>21 002 46100</t>
  </si>
  <si>
    <t>Строительство, реконструкция, капитальный ремонт, ремонт автомобильных дорог общего пользования местного значения</t>
  </si>
  <si>
    <t>14 402 41100</t>
  </si>
  <si>
    <t>14 403 41200</t>
  </si>
  <si>
    <t>Резервные  фонды  местных  администраций</t>
  </si>
  <si>
    <t xml:space="preserve">Обеспечение подготовки молодых граждан Верхнесалдинского городского округа к военной  службе </t>
  </si>
  <si>
    <t xml:space="preserve">Организация и проведение мероприятий в сфере  физической культуры и спорта </t>
  </si>
  <si>
    <t>Защита  населения  и  территории  от  чрезвычайных  ситуаций  природного  и  техногенного  характера,  гражданская  оборона</t>
  </si>
  <si>
    <t>Функционирование  законодательных  (представительных) органов  государственной  власти  и  представительных  органов   муниципальных  образований</t>
  </si>
  <si>
    <t>0106</t>
  </si>
  <si>
    <t>Руководитель  контрольно - счетной  палаты  муниципального  образования  и  его  заместители</t>
  </si>
  <si>
    <t xml:space="preserve"> </t>
  </si>
  <si>
    <t>Код  целевой статьи</t>
  </si>
  <si>
    <t>Код вида расхо-дов</t>
  </si>
  <si>
    <t>Озеленение</t>
  </si>
  <si>
    <t>630</t>
  </si>
  <si>
    <t>Выполнение работ по благоустройству дворовых территорий многоквартирных домов в городе Верхняя Салда</t>
  </si>
  <si>
    <t>Председатель  представительного органа местного самоуправления</t>
  </si>
  <si>
    <t>72 000 21300</t>
  </si>
  <si>
    <t>Организация проведения  капитальных и текущих ремонтов зданий и помещений, в которых размещаются муниципальные учреждения культуры, приведение в соответствие с требованиями норм пожарной безопасности и санитарного законодательства</t>
  </si>
  <si>
    <t>11 104 28000</t>
  </si>
  <si>
    <t xml:space="preserve">Организация проведения капитальных  и текущих ремонтов муниципальных учреждений   дополнительного образования в сфере культуры, приведение в соответствие с требованиями норм пожарной безопасности и санитарного законодательства  </t>
  </si>
  <si>
    <t>Подпрограмма «Формирование жилищного фонда для переселения граждан из жилых помещений, признанных непригодными для проживания и (или) с высоким уровнем износа»</t>
  </si>
  <si>
    <t xml:space="preserve">Оснащение индивидуальными приборами учета  жилых и нежилых помещений, находящихся в собственности Верхнесалдинского городского округа </t>
  </si>
  <si>
    <t>01 210 25000</t>
  </si>
  <si>
    <t>0105</t>
  </si>
  <si>
    <t>14 401 51200</t>
  </si>
  <si>
    <t xml:space="preserve">Судебная система_x000D_
</t>
  </si>
  <si>
    <t>27 000 00000</t>
  </si>
  <si>
    <t>27 001 25000</t>
  </si>
  <si>
    <t xml:space="preserve">Приобретение жилья для переселения граждан из жилых помещений, признанных непригодными для проживания и (или) с высоким уровнем износа </t>
  </si>
  <si>
    <t>14 407 21200</t>
  </si>
  <si>
    <t>Оборудование спортивных площадок муниципальных общеобразовательных организаций</t>
  </si>
  <si>
    <t xml:space="preserve">Оборудование спортивных площадок муниципальных общеобразовательных организаций 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</si>
  <si>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
жизни и здоровья</t>
  </si>
  <si>
    <t>06 208 24000</t>
  </si>
  <si>
    <t>Содержание и обеспечение деятельности муниципального казенного учреждения «Центр закупок»</t>
  </si>
  <si>
    <t>Обеспечение деятельности МКУ «Управление гражданской защиты Верхнесалдинского городского округа»</t>
  </si>
  <si>
    <t>Подпрограмма «Обеспечение деятельности МКУ «Управление гражданской защиты Верхнесалдинского городского округа»</t>
  </si>
  <si>
    <t xml:space="preserve">Подпрограмма «Совершенствование гражданской   обороны, предупреждение и ликвидация чрезвычайных ситуаций на территории Верхнесалдинского городского округа» </t>
  </si>
  <si>
    <t>Подпрограмма  «Дорожная безопасность»</t>
  </si>
  <si>
    <t xml:space="preserve">Подпрограмма «Содержание дорожного хозяйства» </t>
  </si>
  <si>
    <t>Подпрограмма «Строительство, реконструкция и капитальный ремонт автомобильных  дорог общего пользования местного значения»</t>
  </si>
  <si>
    <t>Мероприятия, реализуемые путем предоставления субсидий некоммерческой организации Фонд «Верхнесалдинский центр развития предпринимательства»</t>
  </si>
  <si>
    <t>Подпрограмма «Развитие системы  дошкольного образования в Верхнесалдинском городском округе»</t>
  </si>
  <si>
    <t>Подпрограмма  «Укрепление и развитие материально-технической базы образовательных организаций Верхнесалдинскогогородского округа»</t>
  </si>
  <si>
    <t>Подпрограмма «Развитие образования в сфере культуры»</t>
  </si>
  <si>
    <t xml:space="preserve">Подпрограмма «Предоставление  компенсаций и субсидий на оплату жилых помещений и коммунальных услуг и  расходов на оплату жилого  помещения и коммунальных услуг» </t>
  </si>
  <si>
    <t>Выплаты денежного вознаграждения лицам, удостоенным звания «Почетный гражданин города Верхняя Салда», «Почетный гражданин Верхнесалдинского городского округа» и ветеранам Великой Отечественной войны</t>
  </si>
  <si>
    <t>Подпрограмма «Реализация дополнительных мер социальной помощи отдельным категориям граждан в Верхнесалдинском городском округе»</t>
  </si>
  <si>
    <t>Подпрограмма «Обеспечение жильем молодых семей»</t>
  </si>
  <si>
    <t xml:space="preserve">Подпрограмма «Обеспечение деятельности муниципального казенного  учреждения «Служба субсидий» </t>
  </si>
  <si>
    <t>Осуществление производства и выпуска печатного средства массовой информации «Салдинская газета»</t>
  </si>
  <si>
    <t>Периодическая печать и издательства</t>
  </si>
  <si>
    <t>Подпрограмма «Обеспечение первичных мер пожарной безопасности на территории Верхнесалдинского городского округа»</t>
  </si>
  <si>
    <t>Подпрограмма «Развитие культурно - досуговой деятельности, библиотечного, музейного дела и кинообслуживания  населения»</t>
  </si>
  <si>
    <t>Выявление имущества, имеющего признаки бесхозяйного, проведение кадастровых работ, осуществление постановки на учет в качестве бесхозяйного имущества с последующей регистрацией права собственности округа</t>
  </si>
  <si>
    <t>Проведение  кадастровых работ в отношении объектов недвижимости, находящихся в муниципальной собственности, изготовление технических планов, получение кадастровых паспортов для передачи объектов в аренду и приватизации</t>
  </si>
  <si>
    <t>Обеспечение условий реализации муниципальными образовательными организациями в Верхнесалдинском городском округе образовательных программ естественно-научного  цикла и профориентационной работы</t>
  </si>
  <si>
    <t>Обеспечение мероприятий на развитие материально-технической базы муниципальных организации дополнительного образования детей- детско-юношеских спортивных школ</t>
  </si>
  <si>
    <t>Обеспечение  мероприятий по организации трудоустройства подростков</t>
  </si>
  <si>
    <t>Обеспечение мероприятий на развитие материально-технической базы муниципальных организации дополнительного образования детей-детско-юношеских спортивных школ</t>
  </si>
  <si>
    <t>Выплаты денежного вознаграждения лицам, удостоенным звания "Почетный гражданин города Верхняя Салда", "Почетный гражданин Верхнесалдинского городского округа" и ветеранам Великой Отечественной войны</t>
  </si>
  <si>
    <t>Организация и проведение социально-значимого проекта для населения Верхнесалдинского городского округа, направленного на профилактику ВИЧ–инфекции</t>
  </si>
  <si>
    <t xml:space="preserve">Предоставление субсидий из средств бюджета городского округа социально ориентированным некоммерческим организациям </t>
  </si>
  <si>
    <t xml:space="preserve">Предоставление субсидий из средств бюджета городского округа социально  ориентированным некоммерческим организациям </t>
  </si>
  <si>
    <t>27 000 00000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</si>
  <si>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</si>
  <si>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72 000 00000</t>
  </si>
  <si>
    <t>Осуществление мероприятий по обеспечению питанием обучающихся в муниципальных общеобразовательных организациях</t>
  </si>
  <si>
    <t>1100</t>
  </si>
  <si>
    <t>1102</t>
  </si>
  <si>
    <t>Массовый спорт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</si>
  <si>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</si>
  <si>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</si>
  <si>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 xml:space="preserve">Молодежная политика </t>
  </si>
  <si>
    <t xml:space="preserve">Молодежная  политика </t>
  </si>
  <si>
    <t>03 200 00000</t>
  </si>
  <si>
    <t>09 100 00000</t>
  </si>
  <si>
    <t>Проведение мероприятий по проектированию, реконструкции и строительству линий наружного освещения</t>
  </si>
  <si>
    <t>04 101 25000</t>
  </si>
  <si>
    <t>Выплата пенсии за выслугу лет гражданам, замещавшим муниципальные должности на постоянной основе и должности муниципальной службы администрации Верхнесалдинского городского округа</t>
  </si>
  <si>
    <t>Финансовое обеспечение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</si>
  <si>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Комплекс услуг по документационному сопровождению ввода в эксплуатацию Верхнесалдинского гидроузла</t>
  </si>
  <si>
    <t>28 000 00000</t>
  </si>
  <si>
    <t xml:space="preserve">Муниципальная программа «Управление муниципальными финансами Верхнесалдинского городского округа до 2025 года» </t>
  </si>
  <si>
    <t>28 018 22002</t>
  </si>
  <si>
    <t>28 019  21100</t>
  </si>
  <si>
    <t>Муниципальная программа «Управление муниципальными финансами Верхнесалдинского городского округа до 2025 года»</t>
  </si>
  <si>
    <t>0408</t>
  </si>
  <si>
    <t>Транспорт</t>
  </si>
  <si>
    <t>Подпрограмма "Развитие пассажирского транспорта"</t>
  </si>
  <si>
    <t>05 300 00000</t>
  </si>
  <si>
    <t>05 308 24000</t>
  </si>
  <si>
    <t>Приобретение автобусов</t>
  </si>
  <si>
    <t>Подпрограмма «Развитие агропромышленного комплекса»</t>
  </si>
  <si>
    <t>08 200 00000</t>
  </si>
  <si>
    <t>27 007 25000</t>
  </si>
  <si>
    <t>Мероприятия, направленные на повышение безопасности образовательных организаций</t>
  </si>
  <si>
    <t>Осуществление государственных полномочий Свердловской области  по организации и обеспечению  отдыха и оздоровления  детей (за исключением 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</si>
  <si>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27 006 25000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</si>
  <si>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</si>
  <si>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</t>
  </si>
  <si>
    <t xml:space="preserve"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</t>
  </si>
  <si>
    <t>Осуществление 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</si>
  <si>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
</t>
  </si>
  <si>
    <t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</si>
  <si>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Подпрограмма  «Укрепление и развитие материально-технической базы образовательных организаций Верхнесалдинского городского округа»</t>
  </si>
  <si>
    <t>Подпрограмма  "Укрепление и развитие материально-технической базы образовательных организаций Верхнесалдинского городского округа"</t>
  </si>
  <si>
    <t>Другие вопросы в области здравоохранения</t>
  </si>
  <si>
    <t>Подпрограмма «Развитие  и поддержка субъектам  малого  и  среднего  предпринимательства»</t>
  </si>
  <si>
    <t>Подпрограмма "Развитие  и поддержка субъектам  малого  и  среднего  предпринимательства"</t>
  </si>
  <si>
    <t>Комплексное благоустройство общественной территории, прилегающей к Верхнесалдинскому авиаметаллургическому техникуму и к новому участку дороги по ул. Энгельса в г. Верхняя Салда</t>
  </si>
  <si>
    <t>Комплексное благоустройство общественной территори, прилегающей к Верхнесалдинскому авиаметаллургическому техникуму и к новому участку дороги по ул. Энгельса в г. Верхняя Салда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</si>
  <si>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</si>
  <si>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 xml:space="preserve">Проведение  кадастровых работ и государственного кадастрового учета в отношении земельных участков в целях оформления права муниципальной собственности  либо в целях подготовки к предоставлению земельных участков на торгах, а также в целях реализации закона Свердловской области от 7 июля 2004 года № 18-ОЗ "Об особенностях регулирования земельных отношений на территории Свердловской области"  </t>
  </si>
  <si>
    <t>18 005 24000</t>
  </si>
  <si>
    <t>Оказание услуг по сопровождению и технической  поддержке ранее установленного используемого программного продукта "ГрадИнфо"</t>
  </si>
  <si>
    <t>Муниципальная программа «Развитие системы образования в Верхнесалдинском городском округе»</t>
  </si>
  <si>
    <t>Муниципальная программа «Развитие культуры в Верхнесалдинском городском округе»</t>
  </si>
  <si>
    <t xml:space="preserve">Муниципальная программа "Стимулирование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стимулирование спроса на рынке жилья"
</t>
  </si>
  <si>
    <t>Муниципальная программа «Совершенствование бухгалтерского учета"</t>
  </si>
  <si>
    <t>16 000  00000</t>
  </si>
  <si>
    <t>Муниципальная программа «Гармонизация межнациональных и межконфессиональных отношений, профилактика экстремизма на территории Верхнесалдинского городского округа»</t>
  </si>
  <si>
    <t>26 000 00000</t>
  </si>
  <si>
    <t>Муниципальная программа «Создание  системы кадастра недвижимости Верхнесалдинского городского округа»</t>
  </si>
  <si>
    <t>29 000 00000</t>
  </si>
  <si>
    <t>Подпрограмма «Обеспечение деятельности администрации Верхнесалдинского городского округа»</t>
  </si>
  <si>
    <t>Муниципальная  программа «Обеспечение безопасного природопользования на территории Верхнесалдинского городского округа»</t>
  </si>
  <si>
    <t>Муниципальная программа «Развитие жилищно-коммунального хозяйства и повышение энергетической эффективности Верхнесалдинского городского округа»</t>
  </si>
  <si>
    <t>Муниципальная программа «Стимулирование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стимулирование спроса на рынке жилья»</t>
  </si>
  <si>
    <t>Подпрограмма  «Развитие и модернизация систем коммунальной инфраструктуры Верхнесалдинского городского округа»</t>
  </si>
  <si>
    <t>Подпрограмма «Обеспечение реализации муниципальной  программы «Развитие системы образования в Верхнесалдинском городском округе»</t>
  </si>
  <si>
    <t>Муниципальная  программа «Развитие системы образования в Верхнесалдинском городском округе»</t>
  </si>
  <si>
    <t>Проведение мониторинга политических, социально-экономических и иных процессов на территории Верхнесалдинского городского округа, оказывающих влияние на ситуацию в сфере профилактики экстремизма</t>
  </si>
  <si>
    <t>Проведение мероприятий, направленных на гармонизацию межэтнических и межконфессиональных отношений, профилактику экстремизма и поддержание позитивного имиджа Верхнесалдинского городского округа</t>
  </si>
  <si>
    <t>Организация и проведение профилактических мероприятий для учащихся образовательных учреждений, подростков, состоящих на всех видах профилактического учета, склонных к противоправным действиям</t>
  </si>
  <si>
    <t>Изготовление, приобретение печатной продукции (плакатов, брошюр, листовок, баннеров) по профилактике экстремизма</t>
  </si>
  <si>
    <t>Изготовление, приобретение и размещение социальной рекламы (видеоролики), направленной на гармонизацию межнациональных и межконфессиональных отношений</t>
  </si>
  <si>
    <t>Организация обучения представителей общественных организаций, педагогов по вопросам профилактики экстремизма и гармонизации межэтнических отношений, патриотического воспитания</t>
  </si>
  <si>
    <t>Подготовка и проведение культурно-просветительского мероприятия (фестиваль, конкурс) направленного на сохранение и популяризацию культурных традиций народов Среднего Урала</t>
  </si>
  <si>
    <t>26 002 23000</t>
  </si>
  <si>
    <t>26 001 23000</t>
  </si>
  <si>
    <t>26 003 23000</t>
  </si>
  <si>
    <t>26 004 23000</t>
  </si>
  <si>
    <t>26 005 23000</t>
  </si>
  <si>
    <t>26 006 23000</t>
  </si>
  <si>
    <t>26 007 23000</t>
  </si>
  <si>
    <t>Муниципальная программа «Совершенствование бухгалтерского учета»</t>
  </si>
  <si>
    <t>Обеспечение деятельности МКУ «ЦБ»</t>
  </si>
  <si>
    <t>16 000 00000</t>
  </si>
  <si>
    <t>16 001 22000</t>
  </si>
  <si>
    <t>Обучение сотрудников МКУ «ЦБ»</t>
  </si>
  <si>
    <t>16 002 22000</t>
  </si>
  <si>
    <t>16 003 22000</t>
  </si>
  <si>
    <t>Улучшение материально-технической базы и программно-информационное обеспечение МКУ «ЦБ»</t>
  </si>
  <si>
    <t>Муниципальная программа "Развитие культуры в Верхнесалдинском городском округе"</t>
  </si>
  <si>
    <t>11 206 27000</t>
  </si>
  <si>
    <t>11 207 27000</t>
  </si>
  <si>
    <t>29 001 24000</t>
  </si>
  <si>
    <t>29 002 24000</t>
  </si>
  <si>
    <t>Муниципальная программа "Повышение эффективности управления муниципальной собственностью Верхнесалдиского городского округа"</t>
  </si>
  <si>
    <t xml:space="preserve">Расходы по уплате НДС в федеральный бюджет при зачислении в местный бюджет   денежных средств от реализации муниципального имущества, передачи имущественных прав </t>
  </si>
  <si>
    <t>72 000 29001</t>
  </si>
  <si>
    <t>Органы местного самоуправления</t>
  </si>
  <si>
    <t>72 000 21000</t>
  </si>
  <si>
    <t>28 017 29001</t>
  </si>
  <si>
    <t>19 015 29001</t>
  </si>
  <si>
    <t>Муниципальная программа "Реализация и развитие муниципального управления в Верхнесалдинском городском округе до 2024 года"</t>
  </si>
  <si>
    <t>Подпрограмма «Обеспечение деятельности администрации Верхнесалдинского городского округа до 2024 года»</t>
  </si>
  <si>
    <t>Муниципальная программа  «Восстановление и развитие объектов внешнего благоустройства Верхнесалдинского городского округа до 2024 года"</t>
  </si>
  <si>
    <t xml:space="preserve">Муниципальная программа «Совершенствование механизмов осуществления закупок товаров,  работ, услуг для муниципальных нужд Верхнесалдинского городского округа до 2024 года» </t>
  </si>
  <si>
    <t>Муниципальная программа «Развитие кадровой политики в системе муниципального управления  Верхнесалдинского городского округа и противодействие коррупции в Верхнесалдиском городском округе  до 2024 года»</t>
  </si>
  <si>
    <t>Муниципальная программа «Развитие информационно – телекоммуникационной инфраструктуры органов местного самоуправления  Верхнесалдинского городского округа до 2024 года»</t>
  </si>
  <si>
    <t>Муниципальная программа   «Обеспечение деятельности по комплектованию, учету, хранению и использованию архивных документов на территории Верхнесалдинского городского округа до 2024 года»</t>
  </si>
  <si>
    <t>Муниципальная программа "Обеспечение общественной безопасности на территории Верхнесалдинского городского округа до 2024 года"</t>
  </si>
  <si>
    <t>Муниципальная программа " Обеспечение общественной безопасности на территории Верхнесалдинского городского округа до 2024 года"</t>
  </si>
  <si>
    <t>Муниципальная программа  «Восстановление и развитие объектов внешнего благоустройства Верхнесалдинского городского округа до 2024 года»</t>
  </si>
  <si>
    <t>Муниципальная программа «Содействие развитию субъектов малого и среднего  предпринимательства на территории Верхнесалдинского городского округа до 2024 года"</t>
  </si>
  <si>
    <t>Муниципальная  программа «Обеспечение безопасного природопользования на территории Верхнесалдинского городского округа до 2024 года»</t>
  </si>
  <si>
    <t>Муниципальная программа «Развитие дорожного хозяйства Верхнесалдинского городского округа до 2024 года»</t>
  </si>
  <si>
    <t>Муниципальная программа "Развитие дорожного хозяйства Верхнесалдинского городского округа до 2024 года"</t>
  </si>
  <si>
    <t>Муниципальная программа "Развитие жилищно-коммунального хозяйства и повышение энергетической эффективности Верхнесалдинского городского округа до 2024 года"</t>
  </si>
  <si>
    <t>Подпрограмма «Поддержка садоводческих, огороднических и дачных  некоммерческих  объединений  Верхнесалдинского городского округа до 2024 года»</t>
  </si>
  <si>
    <t>Муниципальная программа «Развитие градостроительной деятельности Верхнесалдинского городского округа до 2024 года»</t>
  </si>
  <si>
    <t>Муниципальная программа «Капитальный ремонт общего имущества многоквартирных домов Верхнесалдинского городского округа до 2024 года»</t>
  </si>
  <si>
    <t>Подпрограмма  "Развитие и модернизация систем коммунальной инфраструктуры Верхнесалдинского городского округа до 2024 года"</t>
  </si>
  <si>
    <t>Муниципальная программа «Обеспечение безопасного природопользования на территории Верхнесалдинского городского округа до 2024 года»</t>
  </si>
  <si>
    <t>Муниципальная программа «Поддержка социально ориентированных некоммерческих организаций в Верхнесалдинском городском округе  до 2024 года»</t>
  </si>
  <si>
    <t>Муниципальная программа «Развитие жилищно-коммунального хозяйства и повышение энергетической эффективности Верхнесалдинского городского округа до 2024 года»</t>
  </si>
  <si>
    <t>Муниципальная программа «Восстановление и развитие объектов внешнего благоустройства Верхнесалдинского городского округа до 2024 года»</t>
  </si>
  <si>
    <t xml:space="preserve"> Муниципальная программа «Развитие дорожного хозяйства Верхнесалдинского городского округа до 2024 года»</t>
  </si>
  <si>
    <t>Муниципальная программа «Обеспечение общественной безопасности на территории Верхнесалдинского городского округа до 2024 года»</t>
  </si>
  <si>
    <t>Муниципальная программа «Содействие развитию субъектов малого и среднего  предпринимательства на территории Верхнесалдинского городского округа до 2024 года»</t>
  </si>
  <si>
    <t>Муниципальная программа «Реализация и развитие муниципального управления в Верхнесалдинском городском округе до 2024 года»</t>
  </si>
  <si>
    <t>Муниципальная программа «Поддержка социально ориентированных некоммерческих организаций в Верхнесалдинском городском округе до 2024 года»</t>
  </si>
  <si>
    <t>Капитальный ремонт  многоквартирных домов блокированной застройки с долей муниципальной собственности</t>
  </si>
  <si>
    <t>02 002 25000</t>
  </si>
  <si>
    <t>03 100 00000</t>
  </si>
  <si>
    <t>03 101 25000</t>
  </si>
  <si>
    <t>Подпрограмма «Обеспечение малоимущих граждан жилыми помещениями по договорам социального найма муниципального жилищного фонда»</t>
  </si>
  <si>
    <t>Ремонт жилых помещений для предоставления их малоимущим гражданам по договорам социального найма муниципального жилищного фонда</t>
  </si>
  <si>
    <t>03 204 25000</t>
  </si>
  <si>
    <t>03 300 00000</t>
  </si>
  <si>
    <t>03 307 L4970</t>
  </si>
  <si>
    <t>Предоставление социальных выплат молодым семьям на приобретение (строительство) жилья на условиях софинансирования  из федерального бюджета</t>
  </si>
  <si>
    <t>03 400 00000</t>
  </si>
  <si>
    <t>03 408 29000</t>
  </si>
  <si>
    <t>Содержание, благоустройство, обустройство мест захоронения на территории Верхнесалдинского городского округа</t>
  </si>
  <si>
    <t>04 214 25000</t>
  </si>
  <si>
    <t>Обеспечение лесохозяйственной деятельности</t>
  </si>
  <si>
    <t>04 213 24000</t>
  </si>
  <si>
    <t>Расходы на выплаты персоналу, осуществляющих деятельность по обслуживанию учреждений в сфере культуры</t>
  </si>
  <si>
    <t>04 215 28000</t>
  </si>
  <si>
    <t>Проведение мероприятий в сфере обращения с твердыми коммунальными отходами</t>
  </si>
  <si>
    <t>06 113 26000</t>
  </si>
  <si>
    <t>07 318 23000</t>
  </si>
  <si>
    <t>Обеспечение проведения выборов и референдумов</t>
  </si>
  <si>
    <t xml:space="preserve">Проведение выборов депутатов  Думы городского округа  
</t>
  </si>
  <si>
    <t>0107</t>
  </si>
  <si>
    <t>72 000 22007</t>
  </si>
  <si>
    <t>Создание и содержание объектов гражданской обороны Верхнесалдинского городского округа</t>
  </si>
  <si>
    <t>УПРАВЛЕНИЕ ОБРАЗОВАНИЯ АДМИНИСТРАЦИИ ВЕРХНЕСАЛДИНСКОГО ГОРОДСКОГО ОКРУГА</t>
  </si>
  <si>
    <t>АДМИНИСТРАЦИЯ ВЕРХНЕСАЛДИНСКОГО ГОРОДСКОГО ОКРУГА</t>
  </si>
  <si>
    <t>13 009 22000</t>
  </si>
  <si>
    <t>13 007 22000</t>
  </si>
  <si>
    <t>13 006 22000</t>
  </si>
  <si>
    <t>13 005 22000</t>
  </si>
  <si>
    <t>13 004 22000</t>
  </si>
  <si>
    <t>08 206 24000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</si>
  <si>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товаров,работ,услуг</t>
  </si>
  <si>
    <t>Предоставление субсидий для возмещения части затрат горюче-смазочных материалов при доставке автомобильным транспортом товаров  первой необходимости в малонаселенные и отдаленные сельские населенные пункты Верхнесалдинского городского округа</t>
  </si>
  <si>
    <t>06 102 26000</t>
  </si>
  <si>
    <t>Обустройство пешеходных переходов в соответствии с новыми национальными стандартами</t>
  </si>
  <si>
    <t>05 415 24000</t>
  </si>
  <si>
    <t>Муниципальная программа «Формирование современной
городской среды в Верхнесалдинском городском округе в 2018-2024 годах»</t>
  </si>
  <si>
    <t>27 002 25000</t>
  </si>
  <si>
    <t xml:space="preserve">27 002 25000
</t>
  </si>
  <si>
    <t>Подготовка проектно-сметной документации</t>
  </si>
  <si>
    <t>09 211 27000</t>
  </si>
  <si>
    <t>Муниципальная программа "Развитие физической культуры, спорта и молодежной политики в Верхнесалдинском городском округе до 2025 года"</t>
  </si>
  <si>
    <t>Подпрограмма «Развитие потенциала молодежи в  Верхнесалдинском городском округе до 2025 года"</t>
  </si>
  <si>
    <t>Подпрограмма «Патриотическое воспитание граждан  в  Верхнесалдинском городском округе до 2025 года"</t>
  </si>
  <si>
    <t>Подпрограмма «Развитие физической культуры и спорта  в Верхнесалдинском городском округе до 2025 года»</t>
  </si>
  <si>
    <t>Муниципальная программа «Развитие физической культуры, спорта и молодежной политики в Верхнесалдинском городском округе до 2025 года »</t>
  </si>
  <si>
    <t>Содержание  и обеспечение деятельности муниципального  казенного учреждения  «Молодежный центр»</t>
  </si>
  <si>
    <t>Укрепление материально -технической базы муниципальных учреждений  дополнительного образования в сфере культуры</t>
  </si>
  <si>
    <t>Мероприятия, направленные на повышение безопасности учреждений в сфере культуры</t>
  </si>
  <si>
    <t>11 208 27000</t>
  </si>
  <si>
    <t>11 209 27000</t>
  </si>
  <si>
    <t>Организация мероприятий по укреплению и развитию материально - технической базы муниципальных учреждений культуры</t>
  </si>
  <si>
    <t>11 105 28000</t>
  </si>
  <si>
    <t>11 110 28000</t>
  </si>
  <si>
    <t>Муниципальная программа «Ограничение распространения ВИЧ-инфекции на территории Верхнесалдинского городского округа до 2024 года»</t>
  </si>
  <si>
    <t>Муниципальная программа «Ограничение  распространения ВИЧ-инфекции на территории Верхнесалдинского городского округа до 2024 года»</t>
  </si>
  <si>
    <t>Муниципальная программа "Адресная поддержка населения Верхнесалдинского городского округа до 2025 года"</t>
  </si>
  <si>
    <t>Создание (обновление) материально-технической базы для реализации основных и дополнительных общеобразовательных программ  цифрового и гуманитарного профилей в общеобразовательных организациях, расположенных в сельской местности и малых городах</t>
  </si>
  <si>
    <t>10 101 45100</t>
  </si>
  <si>
    <t>10 101 45110</t>
  </si>
  <si>
    <t>10 101 45120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</si>
  <si>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</si>
  <si>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10 102 27000</t>
  </si>
  <si>
    <t xml:space="preserve">Организация предоставления дошкольного  образования, создание условий для присмотра и ухода за детьми, содержания детей в муниципальных образовательных организациях
</t>
  </si>
  <si>
    <t>10 203 45300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</si>
  <si>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</si>
  <si>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t>10 203 45310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</si>
  <si>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части финансирования расходов на оплату труда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</si>
  <si>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  в части финансирования расходов на приобретение учебников и учебных пособий, средств обучения, игр, игрушек</t>
  </si>
  <si>
    <t>10 203 45320</t>
  </si>
  <si>
    <t>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</si>
  <si>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10 204 27000</t>
  </si>
  <si>
    <t>10 206 27000</t>
  </si>
  <si>
    <t>10 205 27000</t>
  </si>
  <si>
    <t>Обеспечение условий реализации муниципальными образовательными организациями в Верхнесалдинском городском округе образовательных программ естественнонаучного цикла и профориентационной работы</t>
  </si>
  <si>
    <t>10 205 45400</t>
  </si>
  <si>
    <t>10 416 27000</t>
  </si>
  <si>
    <t>Ремонт, исполнение предписаний и приведение в соответствии с требованиями пожарной безопасности, санитарного законодательства, а также иных надзорных органов зданий и помещений, в которых размещены муниципальные образовательные организации</t>
  </si>
  <si>
    <t>10 418 27000</t>
  </si>
  <si>
    <t>04 116 7 42П00</t>
  </si>
  <si>
    <t>04 116 42П00</t>
  </si>
  <si>
    <t>10 424 27000</t>
  </si>
  <si>
    <t>10 307 27000</t>
  </si>
  <si>
    <t>10 310 27000</t>
  </si>
  <si>
    <t>Создание в образовательных организациях условий для получения детьми- инвалидами качественного образования</t>
  </si>
  <si>
    <t>10 420  27000</t>
  </si>
  <si>
    <t>10 308 27000</t>
  </si>
  <si>
    <t>10 309 45600</t>
  </si>
  <si>
    <t>10 314 45500</t>
  </si>
  <si>
    <t>10 417 27000</t>
  </si>
  <si>
    <t>Подпрограмма "Обеспечение реализации муниципальной  программы «Развитие системы образования в Верхнесалдинском городском округе"</t>
  </si>
  <si>
    <t>10 525 21100</t>
  </si>
  <si>
    <t>10 526 27000</t>
  </si>
  <si>
    <t>10 527 29001</t>
  </si>
  <si>
    <t>Муниципальная программа «Развитие системы образования в Верхнесалдинском городском округе"</t>
  </si>
  <si>
    <t>Муниципальная программа «Развитие системы образования в Верхнесалдинском городском окруег»</t>
  </si>
  <si>
    <t>Непрограммные направления деятельности</t>
  </si>
  <si>
    <t>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</si>
  <si>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Муниципальная программа «Адресная поддержка населения Верхнесалдинского городского округа до 2025 года»</t>
  </si>
  <si>
    <t>Создание в образовательных организациях условий для получения детьми - инвалидами качественного образования</t>
  </si>
  <si>
    <t>Муниципальная программа «Формирование современной городской среды в Верхнесалдинском городском округе в 2018-2024 годах»</t>
  </si>
  <si>
    <t>Муниципальная программа «Развитие системы образования в Верхнесалдинском городском округеа»</t>
  </si>
  <si>
    <t>Муниципальная программа «Развитие физической культуры, спорта и молодежной политики в Верхнесалдинском городском округе до 2025 года»</t>
  </si>
  <si>
    <t>Муниципальная программа «Профилактика и ограничение  распространения туберкулеза на территории Верхнесалдинского городского округа до 2025 года»</t>
  </si>
  <si>
    <t>Муниципальная программа «Развитие информационно– телекоммуникационной инфраструктуры органов местного самоуправления  Верхнесалдинского городского округа до 2024 года»</t>
  </si>
  <si>
    <t>Муниципальная программа «Развитие кадровой политики в системе муниципального управления  Верхнесалдинского городского округа и противодействие коррупции в Верхнесалдиском городском округе до 2024 года»</t>
  </si>
  <si>
    <t>Муниципальная программа «Строительство объектов социальной сферы в  Верхнесалдинском городском  округе»</t>
  </si>
  <si>
    <t>Муниципальная программа «Повышение эффективности управления муниципальной собственностью Верхнесалдинского городского округа»</t>
  </si>
  <si>
    <t>Муниципальная программа «Развитие кадровой политики в системе муниципального управления  Верхнесалдинского городского округа и противодействие коррупции в Верхнесалдинском городском округе  до 2024 года»</t>
  </si>
  <si>
    <t xml:space="preserve">Муниципальная программа  «Восстановление и развитие объектов внешнего благоустройства Верхнесалдинского городского округа до 2024 года» </t>
  </si>
  <si>
    <t>10 311 22000</t>
  </si>
  <si>
    <t>Профессиональная подготовка, переподготовка и повышение квалификации муниципальных служащих, лиц, замещающих муниципальные должности в Верхнесалдинском городском округе и работников, осуществляющих техническое обеспечение деятельности администрации</t>
  </si>
  <si>
    <t>19  017 21000</t>
  </si>
  <si>
    <t>ВЕРХНЕСАЛДИНСКАЯ РАЙОННАЯ ТЕРРИТОРИАЛЬНАЯ ИЗБИРАТЕЛЬНАЯ КОМИССИЯ</t>
  </si>
  <si>
    <t xml:space="preserve">Молодежная  политика  </t>
  </si>
  <si>
    <t>Специальные расходы</t>
  </si>
  <si>
    <t>880</t>
  </si>
  <si>
    <t>Комплексное благоустройство общественной территории «Комсомольский сквер» в г. Верхняя Салда</t>
  </si>
  <si>
    <t>27 0F2 55558</t>
  </si>
  <si>
    <t>72 000 54690</t>
  </si>
  <si>
    <t>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</si>
  <si>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ОБСЛУЖИВАНИЕ ГОСУДАРСТВЕННОГО (МУНИЦИПАЛЬНОГО) ДОЛГА</t>
  </si>
  <si>
    <t>Обслуживание государственного  (муниципального) внутреннего   долга</t>
  </si>
  <si>
    <t>10 419 L0270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</si>
  <si>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</si>
  <si>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</si>
  <si>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830</t>
  </si>
  <si>
    <t>Исполнение судебных актов</t>
  </si>
  <si>
    <t>7200022004</t>
  </si>
  <si>
    <t>Выплаты в соответствии с решениями судебной системы Российской Федерации</t>
  </si>
  <si>
    <t>72 000 22004</t>
  </si>
  <si>
    <t xml:space="preserve"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 </t>
  </si>
  <si>
    <t>15212R4620</t>
  </si>
  <si>
    <t>08 107 24000</t>
  </si>
  <si>
    <t>Обеспечение деятельности организации инфраструктуры поддержки субъектов малого и среднего предпринимательства</t>
  </si>
  <si>
    <t>Оценка рыночной стоимости имущества жилого назначения для осуществления выплат лицам, в чьей собственности находятся жилые помещения, входящие в аварийный жилищный фонд, выкупной цены за изымаемые жилые помещения</t>
  </si>
  <si>
    <t>03 109 25000</t>
  </si>
  <si>
    <t>03 110 25000</t>
  </si>
  <si>
    <t xml:space="preserve">Осуществление выплат лицам, в чьей собственности находятся жилые помещения, входящие в аварийный жилищный фонд, выкупной цены за изымаемые жилые помещения </t>
  </si>
  <si>
    <t>05 110 44600</t>
  </si>
  <si>
    <t>Внедрение механизмов инициативного бюджетирования на территории Верхнесалдинского городского округа</t>
  </si>
  <si>
    <t>04 118 25000</t>
  </si>
  <si>
    <t>04 219 25000</t>
  </si>
  <si>
    <t>Содержание, озеленение и благоустройство придворцовой площади ДК им. Агаркова</t>
  </si>
  <si>
    <t xml:space="preserve">        </t>
  </si>
  <si>
    <t>Наименование  главного  распорядителя, наименование  раздела,  подраздела, целевой  статьи, вида  расходов</t>
  </si>
  <si>
    <t>Код   главного распо-рядителя</t>
  </si>
  <si>
    <t>Код   раздела, подраз-дела</t>
  </si>
  <si>
    <t>в  тыс. руб.</t>
  </si>
  <si>
    <t>Верхнесалдинского  городского  округа</t>
  </si>
  <si>
    <t xml:space="preserve">«Об  утверждении отчета об исполнении    </t>
  </si>
  <si>
    <t>бюджета Верхнесалдинского городского</t>
  </si>
  <si>
    <t>в  тыс.руб.</t>
  </si>
  <si>
    <t>в %</t>
  </si>
  <si>
    <t xml:space="preserve">Сумма,  предусмотренная в бюджете на  2020 год                  </t>
  </si>
  <si>
    <t xml:space="preserve">Сумма,  по бюджетной росписи на  2020 год                  </t>
  </si>
  <si>
    <t>в процентах</t>
  </si>
  <si>
    <t xml:space="preserve">          </t>
  </si>
  <si>
    <t>Наименование  раздела,  подраздела, целевой  статьи, вида  расходов</t>
  </si>
  <si>
    <t>Сумма  по бюджету</t>
  </si>
  <si>
    <t>Сумма  по бюджетной росписи</t>
  </si>
  <si>
    <t>Исполнение муниципальных программ Верхнесалдинского городского  округа</t>
  </si>
  <si>
    <t>Планируемый объем бюджетных ассигнований в соответствии с решением Думы о бюджете, тыс. руб</t>
  </si>
  <si>
    <t>Планируемый объем бюджетных ассигнований в соответствии со сводной бюджетной росписью с учетом изменений, тыс. руб</t>
  </si>
  <si>
    <t>Исполнение в отчетном периоде, тыс. руб.</t>
  </si>
  <si>
    <t>Исполнение в отчетном периоде в соответствии с решением Думы о бюджете, процентов</t>
  </si>
  <si>
    <t>Исполнение в отчетном периоде в соответствии со сводной бюджетной росписью с учетом изменений, процентов</t>
  </si>
  <si>
    <t>Итого в том числе:</t>
  </si>
  <si>
    <t>межбюджетные трансферты, поступающие из средств областного бюджета</t>
  </si>
  <si>
    <t>Подпрограмма "Развитие пассажирского транспорта "</t>
  </si>
  <si>
    <t xml:space="preserve">Подпрограмма "Профилактика правонарушений на территории Верхнесалдинского городского округа" </t>
  </si>
  <si>
    <t>Подпрограмма "Развитие кадрового потенциала"</t>
  </si>
  <si>
    <t>Подпрограмма "Энергосбережение в сфере культуры"</t>
  </si>
  <si>
    <t xml:space="preserve">Подпрограмма "Обеспечение реализации муниципальной программы "Развитие культуры в Верхнесалдинском городском округе до 2021 года" </t>
  </si>
  <si>
    <t>Подпрограмма "Обеспечение деятельности МКУ " Управление гражданской защиты Верхнесалдинского городского округа"</t>
  </si>
  <si>
    <t>Подпрограмма "Развитие физической культуры и спорта  в Верхнесалдинском городском округе до 2025 года»</t>
  </si>
  <si>
    <t>Субсидии некоммерческим организациям (за исключением государственных (муниципальных) учреждений)</t>
  </si>
  <si>
    <t>04 210 24000</t>
  </si>
  <si>
    <t>Расходы  бюджета  округа, произведенные на 01.07.2020 г.</t>
  </si>
  <si>
    <t>Разработка проектно-сметной документации</t>
  </si>
  <si>
    <t>05 116 24000</t>
  </si>
  <si>
    <t>Устройство тротуара по ул. Р.Люксембург от д. 14 до д.142</t>
  </si>
  <si>
    <t>05 117 24000</t>
  </si>
  <si>
    <t>05 110 4460</t>
  </si>
  <si>
    <t>Модернизация детских школ искусства путем проведения капитальных и текущих ремонтов в зданиях и помещениях, в которых расположены детские школы искусств</t>
  </si>
  <si>
    <t>11 212 27000</t>
  </si>
  <si>
    <t>Расходы бюджета округа, произведенные на 01.07.2020 г.</t>
  </si>
  <si>
    <t>на 01 июля 2020 года</t>
  </si>
  <si>
    <r>
      <t>Расходы  бюджета  округа, произведенные на 01.07</t>
    </r>
    <r>
      <rPr>
        <sz val="11"/>
        <rFont val="Times New Roman"/>
        <family val="1"/>
        <charset val="204"/>
      </rPr>
      <t>.2</t>
    </r>
    <r>
      <rPr>
        <b/>
        <sz val="11"/>
        <rFont val="Times New Roman"/>
        <family val="1"/>
        <charset val="204"/>
      </rPr>
      <t>020 г.</t>
    </r>
  </si>
  <si>
    <t>72 000 40900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</si>
  <si>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</si>
  <si>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 xml:space="preserve">Охрана семьи и детства
</t>
  </si>
  <si>
    <t>1004</t>
  </si>
  <si>
    <t>72 000 40702</t>
  </si>
  <si>
    <t>Иные межбюджетные трансферты на возмещение расходов управляющих организаций на приобретение дезинфицирующих средств</t>
  </si>
  <si>
    <t>72 000 40703</t>
  </si>
  <si>
    <t>Организация военно - патриотического воспитания и допризывной подготовки молодых граждан</t>
  </si>
  <si>
    <t>09 313 48700</t>
  </si>
  <si>
    <t>15 212 R4620</t>
  </si>
  <si>
    <t>10 4E1 27000</t>
  </si>
  <si>
    <t>Иные  межбюджетные трансферты на проведение профилактичекой  дезинфекционной обработки мест общего пользования в многоквартирных домах, расположенных на территории Свердловской области</t>
  </si>
  <si>
    <t>Приложение № 2</t>
  </si>
  <si>
    <t>от                                      №</t>
  </si>
  <si>
    <t>округа за 1 полугодие 2020 года»</t>
  </si>
  <si>
    <t>Верхнесалдинского городского округа</t>
  </si>
  <si>
    <t>к     постановлению     администрации</t>
  </si>
  <si>
    <t xml:space="preserve">«Об утверждении отчета об исполнении    </t>
  </si>
  <si>
    <t>Исполнение бюджета Верхнесалдинского городского округа</t>
  </si>
  <si>
    <t xml:space="preserve">по разделам, подразделам, целевым статьям (муниципальным программам </t>
  </si>
  <si>
    <t xml:space="preserve">Верхнесалдинского городского округа и непрограммным направлениям </t>
  </si>
  <si>
    <t xml:space="preserve">деятельности), группам и подгруппам видов расходов классификации расходов </t>
  </si>
  <si>
    <t xml:space="preserve">бюджета за 1 полугодие 2020 года </t>
  </si>
  <si>
    <t>Приложение № 4</t>
  </si>
  <si>
    <t>к           постановлению          администрации</t>
  </si>
  <si>
    <t xml:space="preserve">от                                    №                       </t>
  </si>
  <si>
    <t xml:space="preserve">«Об  утверждении   отчета   об   исполнении    </t>
  </si>
  <si>
    <t>бюджета   Верхнесалдинского   городского</t>
  </si>
  <si>
    <t>Исполнение муниципальных программ Верхнесалдиского городского округа                                                              за 1 полугодие</t>
  </si>
  <si>
    <t>Приложение № 3</t>
  </si>
  <si>
    <t>к        постановлению         администрации</t>
  </si>
  <si>
    <t>Верхнесалдинского  городского    округа</t>
  </si>
  <si>
    <t xml:space="preserve">от                                              №    </t>
  </si>
  <si>
    <t>Иные  межбюджетные трансферты на проведение профилактической дезинфекционной обработки мест общего пользования в многоквартирных домах, расположенных на территории Свердловской области</t>
  </si>
  <si>
    <t>Исполнение бюджета Верхнесалдинского городского округа по главным распорядителям, подразделам, целевым статьям и видам расходов функциональной классификации расходов бюджетов Российской Федерации                          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</si>
</sst>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0000\-0000"/>
  </numFmts>
  <fonts count="3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0" fontId="11" fillId="0" borderId="0"/>
    <xf numFmtId="0" fontId="1" fillId="0" borderId="0"/>
    <xf numFmtId="0" fontId="1" fillId="0" borderId="0"/>
  </cellStyleXfs>
  <cellXfs count="485">
    <xf numFmtId="0" fontId="0" fillId="0" borderId="0" xfId="0"/>
    <xf numFmtId="0" fontId="0" fillId="0" borderId="0" xfId="0" applyBorder="1"/>
    <xf numFmtId="0" fontId="12" fillId="2" borderId="0" xfId="0" applyFont="1" applyFill="1"/>
    <xf numFmtId="164" fontId="2" fillId="2" borderId="0" xfId="2" applyNumberFormat="1" applyFont="1" applyFill="1" applyBorder="1" applyAlignment="1">
      <alignment horizontal="center" vertical="top"/>
    </xf>
    <xf numFmtId="164" fontId="0" fillId="0" borderId="0" xfId="0" applyNumberFormat="1"/>
    <xf numFmtId="0" fontId="2" fillId="0" borderId="0" xfId="0" applyFont="1"/>
    <xf numFmtId="4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Fill="1"/>
    <xf numFmtId="0" fontId="0" fillId="3" borderId="0" xfId="0" applyFill="1"/>
    <xf numFmtId="164" fontId="0" fillId="0" borderId="0" xfId="0" applyNumberFormat="1" applyFill="1" applyBorder="1"/>
    <xf numFmtId="165" fontId="9" fillId="0" borderId="0" xfId="0" applyNumberFormat="1" applyFont="1"/>
    <xf numFmtId="165" fontId="0" fillId="0" borderId="0" xfId="0" applyNumberFormat="1"/>
    <xf numFmtId="0" fontId="15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Border="1"/>
    <xf numFmtId="165" fontId="7" fillId="2" borderId="5" xfId="0" applyNumberFormat="1" applyFont="1" applyFill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165" fontId="5" fillId="2" borderId="7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165" fontId="7" fillId="2" borderId="10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7" fillId="0" borderId="9" xfId="0" applyFont="1" applyBorder="1" applyAlignment="1">
      <alignment horizontal="justify" vertical="center" wrapText="1"/>
    </xf>
    <xf numFmtId="165" fontId="7" fillId="2" borderId="15" xfId="0" applyNumberFormat="1" applyFont="1" applyFill="1" applyBorder="1" applyAlignment="1">
      <alignment horizontal="center" vertical="top"/>
    </xf>
    <xf numFmtId="165" fontId="5" fillId="2" borderId="16" xfId="0" applyNumberFormat="1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7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vertical="top"/>
    </xf>
    <xf numFmtId="0" fontId="7" fillId="2" borderId="9" xfId="1" applyFont="1" applyFill="1" applyBorder="1" applyAlignment="1">
      <alignment horizontal="center" vertical="top"/>
    </xf>
    <xf numFmtId="165" fontId="7" fillId="2" borderId="7" xfId="0" applyNumberFormat="1" applyFont="1" applyFill="1" applyBorder="1" applyAlignment="1">
      <alignment horizontal="center" vertical="top"/>
    </xf>
    <xf numFmtId="0" fontId="10" fillId="0" borderId="0" xfId="0" applyFont="1"/>
    <xf numFmtId="0" fontId="7" fillId="0" borderId="0" xfId="0" applyFont="1" applyAlignment="1">
      <alignment horizontal="left" indent="3"/>
    </xf>
    <xf numFmtId="0" fontId="0" fillId="5" borderId="0" xfId="0" applyFill="1"/>
    <xf numFmtId="49" fontId="7" fillId="5" borderId="14" xfId="0" applyNumberFormat="1" applyFont="1" applyFill="1" applyBorder="1" applyAlignment="1">
      <alignment horizontal="center" vertical="top"/>
    </xf>
    <xf numFmtId="0" fontId="7" fillId="5" borderId="14" xfId="0" applyFont="1" applyFill="1" applyBorder="1" applyAlignment="1">
      <alignment horizontal="justify" vertical="top"/>
    </xf>
    <xf numFmtId="0" fontId="7" fillId="5" borderId="14" xfId="0" applyFont="1" applyFill="1" applyBorder="1" applyAlignment="1">
      <alignment horizontal="center" vertical="top" wrapText="1"/>
    </xf>
    <xf numFmtId="49" fontId="7" fillId="5" borderId="14" xfId="0" applyNumberFormat="1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justify" vertical="top" wrapText="1"/>
    </xf>
    <xf numFmtId="49" fontId="7" fillId="5" borderId="40" xfId="0" applyNumberFormat="1" applyFont="1" applyFill="1" applyBorder="1" applyAlignment="1">
      <alignment horizontal="center" vertical="top"/>
    </xf>
    <xf numFmtId="0" fontId="7" fillId="5" borderId="0" xfId="0" applyFont="1" applyFill="1"/>
    <xf numFmtId="0" fontId="7" fillId="5" borderId="0" xfId="0" applyFont="1" applyFill="1" applyBorder="1" applyAlignment="1">
      <alignment vertical="top"/>
    </xf>
    <xf numFmtId="0" fontId="7" fillId="5" borderId="14" xfId="0" applyFont="1" applyFill="1" applyBorder="1" applyAlignment="1">
      <alignment vertical="top" wrapText="1"/>
    </xf>
    <xf numFmtId="0" fontId="7" fillId="5" borderId="0" xfId="0" applyFont="1" applyFill="1" applyAlignment="1">
      <alignment horizontal="center" vertical="top"/>
    </xf>
    <xf numFmtId="0" fontId="7" fillId="5" borderId="0" xfId="0" applyFont="1" applyFill="1" applyBorder="1" applyAlignment="1">
      <alignment horizontal="left" vertical="top" wrapText="1"/>
    </xf>
    <xf numFmtId="164" fontId="14" fillId="5" borderId="0" xfId="0" applyNumberFormat="1" applyFont="1" applyFill="1" applyBorder="1"/>
    <xf numFmtId="0" fontId="14" fillId="5" borderId="0" xfId="0" applyFont="1" applyFill="1"/>
    <xf numFmtId="164" fontId="14" fillId="5" borderId="0" xfId="0" applyNumberFormat="1" applyFont="1" applyFill="1"/>
    <xf numFmtId="0" fontId="14" fillId="5" borderId="0" xfId="0" applyFont="1" applyFill="1" applyBorder="1"/>
    <xf numFmtId="164" fontId="7" fillId="5" borderId="0" xfId="0" applyNumberFormat="1" applyFont="1" applyFill="1"/>
    <xf numFmtId="166" fontId="0" fillId="5" borderId="0" xfId="0" applyNumberFormat="1" applyFill="1"/>
    <xf numFmtId="0" fontId="7" fillId="5" borderId="14" xfId="0" applyFont="1" applyFill="1" applyBorder="1" applyAlignment="1">
      <alignment horizontal="justify" vertical="center"/>
    </xf>
    <xf numFmtId="0" fontId="3" fillId="5" borderId="0" xfId="0" applyFont="1" applyFill="1" applyBorder="1" applyAlignment="1">
      <alignment wrapText="1"/>
    </xf>
    <xf numFmtId="0" fontId="1" fillId="0" borderId="0" xfId="0" applyFont="1"/>
    <xf numFmtId="166" fontId="5" fillId="5" borderId="24" xfId="0" applyNumberFormat="1" applyFont="1" applyFill="1" applyBorder="1" applyAlignment="1">
      <alignment horizontal="left" vertical="top" wrapText="1"/>
    </xf>
    <xf numFmtId="49" fontId="5" fillId="5" borderId="24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justify" vertical="top" wrapText="1"/>
    </xf>
    <xf numFmtId="49" fontId="7" fillId="0" borderId="28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justify" vertical="top"/>
    </xf>
    <xf numFmtId="49" fontId="7" fillId="5" borderId="0" xfId="0" applyNumberFormat="1" applyFont="1" applyFill="1" applyBorder="1" applyAlignment="1">
      <alignment vertical="top" wrapText="1"/>
    </xf>
    <xf numFmtId="0" fontId="7" fillId="5" borderId="40" xfId="0" applyFont="1" applyFill="1" applyBorder="1" applyAlignment="1">
      <alignment horizontal="justify" vertical="top" wrapText="1"/>
    </xf>
    <xf numFmtId="164" fontId="7" fillId="5" borderId="14" xfId="0" applyNumberFormat="1" applyFont="1" applyFill="1" applyBorder="1" applyAlignment="1">
      <alignment horizontal="center" vertical="top"/>
    </xf>
    <xf numFmtId="164" fontId="7" fillId="5" borderId="22" xfId="0" applyNumberFormat="1" applyFont="1" applyFill="1" applyBorder="1" applyAlignment="1">
      <alignment horizontal="center" vertical="top"/>
    </xf>
    <xf numFmtId="0" fontId="14" fillId="5" borderId="28" xfId="0" applyFont="1" applyFill="1" applyBorder="1" applyAlignment="1">
      <alignment vertical="top"/>
    </xf>
    <xf numFmtId="49" fontId="7" fillId="0" borderId="14" xfId="0" applyNumberFormat="1" applyFont="1" applyFill="1" applyBorder="1" applyAlignment="1">
      <alignment horizontal="center" vertical="top"/>
    </xf>
    <xf numFmtId="0" fontId="7" fillId="0" borderId="28" xfId="0" applyFont="1" applyFill="1" applyBorder="1" applyAlignment="1">
      <alignment horizontal="left" vertical="top" wrapText="1"/>
    </xf>
    <xf numFmtId="166" fontId="7" fillId="0" borderId="37" xfId="0" applyNumberFormat="1" applyFont="1" applyFill="1" applyBorder="1" applyAlignment="1">
      <alignment horizontal="justify" vertical="top"/>
    </xf>
    <xf numFmtId="49" fontId="7" fillId="0" borderId="37" xfId="0" applyNumberFormat="1" applyFont="1" applyFill="1" applyBorder="1" applyAlignment="1">
      <alignment horizontal="center" vertical="top" wrapText="1"/>
    </xf>
    <xf numFmtId="0" fontId="7" fillId="5" borderId="0" xfId="0" applyFont="1" applyFill="1" applyAlignment="1"/>
    <xf numFmtId="164" fontId="1" fillId="0" borderId="0" xfId="0" applyNumberFormat="1" applyFont="1"/>
    <xf numFmtId="0" fontId="1" fillId="2" borderId="0" xfId="0" applyFont="1" applyFill="1"/>
    <xf numFmtId="164" fontId="1" fillId="2" borderId="0" xfId="0" applyNumberFormat="1" applyFont="1" applyFill="1"/>
    <xf numFmtId="164" fontId="1" fillId="4" borderId="0" xfId="0" applyNumberFormat="1" applyFont="1" applyFill="1"/>
    <xf numFmtId="164" fontId="1" fillId="2" borderId="0" xfId="0" applyNumberFormat="1" applyFont="1" applyFill="1" applyAlignment="1">
      <alignment horizontal="left" vertical="top"/>
    </xf>
    <xf numFmtId="164" fontId="1" fillId="2" borderId="0" xfId="0" applyNumberFormat="1" applyFont="1" applyFill="1" applyBorder="1"/>
    <xf numFmtId="164" fontId="1" fillId="2" borderId="0" xfId="0" applyNumberFormat="1" applyFont="1" applyFill="1" applyAlignment="1">
      <alignment horizontal="center"/>
    </xf>
    <xf numFmtId="0" fontId="1" fillId="4" borderId="0" xfId="0" applyFont="1" applyFill="1"/>
    <xf numFmtId="164" fontId="1" fillId="2" borderId="0" xfId="0" applyNumberFormat="1" applyFont="1" applyFill="1" applyAlignment="1">
      <alignment horizontal="right"/>
    </xf>
    <xf numFmtId="164" fontId="1" fillId="6" borderId="0" xfId="0" applyNumberFormat="1" applyFont="1" applyFill="1" applyAlignment="1">
      <alignment horizontal="right"/>
    </xf>
    <xf numFmtId="0" fontId="1" fillId="6" borderId="0" xfId="0" applyFont="1" applyFill="1"/>
    <xf numFmtId="0" fontId="1" fillId="0" borderId="11" xfId="0" applyFont="1" applyBorder="1"/>
    <xf numFmtId="0" fontId="1" fillId="5" borderId="0" xfId="0" applyFont="1" applyFill="1"/>
    <xf numFmtId="0" fontId="14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horizontal="justify" vertical="top"/>
    </xf>
    <xf numFmtId="0" fontId="20" fillId="0" borderId="0" xfId="0" applyFont="1" applyAlignment="1">
      <alignment horizontal="left" vertical="top"/>
    </xf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justify" vertical="top" wrapText="1"/>
    </xf>
    <xf numFmtId="49" fontId="2" fillId="5" borderId="0" xfId="0" applyNumberFormat="1" applyFont="1" applyFill="1" applyAlignment="1">
      <alignment horizontal="center"/>
    </xf>
    <xf numFmtId="49" fontId="2" fillId="5" borderId="0" xfId="0" applyNumberFormat="1" applyFont="1" applyFill="1" applyAlignment="1">
      <alignment horizontal="right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7" fillId="5" borderId="0" xfId="0" applyFont="1" applyFill="1" applyAlignment="1">
      <alignment horizontal="justify" vertical="top" wrapText="1"/>
    </xf>
    <xf numFmtId="0" fontId="2" fillId="5" borderId="0" xfId="0" applyFont="1" applyFill="1"/>
    <xf numFmtId="49" fontId="7" fillId="5" borderId="0" xfId="0" applyNumberFormat="1" applyFont="1" applyFill="1" applyAlignment="1">
      <alignment horizontal="justify" vertical="top" wrapText="1"/>
    </xf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justify" vertical="top" wrapText="1"/>
    </xf>
    <xf numFmtId="0" fontId="5" fillId="5" borderId="0" xfId="0" applyFont="1" applyFill="1" applyAlignment="1">
      <alignment horizontal="center" vertical="top"/>
    </xf>
    <xf numFmtId="0" fontId="21" fillId="5" borderId="0" xfId="0" applyFont="1" applyFill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0" fontId="4" fillId="2" borderId="11" xfId="3" applyFont="1" applyFill="1" applyBorder="1" applyAlignment="1">
      <alignment horizontal="center" vertical="top" wrapText="1"/>
    </xf>
    <xf numFmtId="0" fontId="15" fillId="2" borderId="55" xfId="3" applyFont="1" applyFill="1" applyBorder="1" applyAlignment="1">
      <alignment horizontal="center" vertical="center" wrapText="1"/>
    </xf>
    <xf numFmtId="0" fontId="15" fillId="2" borderId="11" xfId="3" applyFont="1" applyFill="1" applyBorder="1" applyAlignment="1">
      <alignment horizontal="center" vertical="center" wrapText="1"/>
    </xf>
    <xf numFmtId="0" fontId="7" fillId="0" borderId="0" xfId="0" applyFont="1" applyAlignment="1"/>
    <xf numFmtId="166" fontId="0" fillId="0" borderId="0" xfId="0" applyNumberFormat="1"/>
    <xf numFmtId="0" fontId="18" fillId="2" borderId="0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top"/>
    </xf>
    <xf numFmtId="0" fontId="7" fillId="5" borderId="0" xfId="0" applyFont="1" applyFill="1" applyAlignment="1">
      <alignment vertical="justify"/>
    </xf>
    <xf numFmtId="0" fontId="4" fillId="5" borderId="24" xfId="0" applyFont="1" applyFill="1" applyBorder="1" applyAlignment="1">
      <alignment horizontal="center" vertical="top" wrapText="1"/>
    </xf>
    <xf numFmtId="0" fontId="4" fillId="5" borderId="28" xfId="0" applyFont="1" applyFill="1" applyBorder="1" applyAlignment="1">
      <alignment horizontal="center" vertical="top" wrapText="1"/>
    </xf>
    <xf numFmtId="0" fontId="1" fillId="0" borderId="0" xfId="3"/>
    <xf numFmtId="166" fontId="3" fillId="2" borderId="0" xfId="3" applyNumberFormat="1" applyFont="1" applyFill="1"/>
    <xf numFmtId="0" fontId="3" fillId="2" borderId="0" xfId="3" applyFont="1" applyFill="1"/>
    <xf numFmtId="0" fontId="23" fillId="0" borderId="0" xfId="3" applyFont="1"/>
    <xf numFmtId="0" fontId="27" fillId="0" borderId="30" xfId="3" applyFont="1" applyBorder="1" applyAlignment="1">
      <alignment vertical="top" wrapText="1"/>
    </xf>
    <xf numFmtId="165" fontId="5" fillId="0" borderId="30" xfId="3" applyNumberFormat="1" applyFont="1" applyFill="1" applyBorder="1" applyAlignment="1">
      <alignment vertical="top"/>
    </xf>
    <xf numFmtId="165" fontId="27" fillId="0" borderId="4" xfId="3" applyNumberFormat="1" applyFont="1" applyFill="1" applyBorder="1" applyAlignment="1">
      <alignment vertical="top"/>
    </xf>
    <xf numFmtId="165" fontId="27" fillId="0" borderId="7" xfId="3" applyNumberFormat="1" applyFont="1" applyFill="1" applyBorder="1" applyAlignment="1">
      <alignment vertical="top"/>
    </xf>
    <xf numFmtId="0" fontId="1" fillId="0" borderId="0" xfId="3" applyAlignment="1">
      <alignment vertical="top"/>
    </xf>
    <xf numFmtId="49" fontId="28" fillId="0" borderId="6" xfId="3" applyNumberFormat="1" applyFont="1" applyFill="1" applyBorder="1" applyAlignment="1">
      <alignment vertical="top" wrapText="1"/>
    </xf>
    <xf numFmtId="165" fontId="8" fillId="0" borderId="30" xfId="3" applyNumberFormat="1" applyFont="1" applyFill="1" applyBorder="1" applyAlignment="1">
      <alignment vertical="top"/>
    </xf>
    <xf numFmtId="165" fontId="29" fillId="0" borderId="4" xfId="3" applyNumberFormat="1" applyFont="1" applyFill="1" applyBorder="1" applyAlignment="1">
      <alignment vertical="top"/>
    </xf>
    <xf numFmtId="165" fontId="29" fillId="0" borderId="7" xfId="3" applyNumberFormat="1" applyFont="1" applyFill="1" applyBorder="1" applyAlignment="1">
      <alignment vertical="top"/>
    </xf>
    <xf numFmtId="49" fontId="4" fillId="2" borderId="41" xfId="3" applyNumberFormat="1" applyFont="1" applyFill="1" applyBorder="1" applyAlignment="1">
      <alignment vertical="top" wrapText="1"/>
    </xf>
    <xf numFmtId="165" fontId="8" fillId="0" borderId="40" xfId="3" applyNumberFormat="1" applyFont="1" applyFill="1" applyBorder="1" applyAlignment="1">
      <alignment vertical="top"/>
    </xf>
    <xf numFmtId="165" fontId="29" fillId="0" borderId="39" xfId="3" applyNumberFormat="1" applyFont="1" applyFill="1" applyBorder="1" applyAlignment="1">
      <alignment vertical="top"/>
    </xf>
    <xf numFmtId="49" fontId="1" fillId="0" borderId="0" xfId="3" applyNumberFormat="1" applyFont="1" applyAlignment="1">
      <alignment vertical="top"/>
    </xf>
    <xf numFmtId="49" fontId="30" fillId="0" borderId="48" xfId="3" applyNumberFormat="1" applyFont="1" applyFill="1" applyBorder="1" applyAlignment="1">
      <alignment vertical="top" wrapText="1"/>
    </xf>
    <xf numFmtId="165" fontId="6" fillId="0" borderId="14" xfId="3" applyNumberFormat="1" applyFont="1" applyFill="1" applyBorder="1" applyAlignment="1">
      <alignment vertical="top"/>
    </xf>
    <xf numFmtId="165" fontId="6" fillId="0" borderId="22" xfId="3" applyNumberFormat="1" applyFont="1" applyFill="1" applyBorder="1" applyAlignment="1">
      <alignment vertical="top"/>
    </xf>
    <xf numFmtId="165" fontId="30" fillId="0" borderId="25" xfId="3" applyNumberFormat="1" applyFont="1" applyFill="1" applyBorder="1" applyAlignment="1">
      <alignment vertical="top"/>
    </xf>
    <xf numFmtId="49" fontId="1" fillId="0" borderId="0" xfId="3" applyNumberFormat="1" applyAlignment="1">
      <alignment vertical="top"/>
    </xf>
    <xf numFmtId="49" fontId="7" fillId="0" borderId="48" xfId="3" applyNumberFormat="1" applyFont="1" applyFill="1" applyBorder="1" applyAlignment="1">
      <alignment vertical="top" wrapText="1"/>
    </xf>
    <xf numFmtId="165" fontId="7" fillId="0" borderId="14" xfId="3" applyNumberFormat="1" applyFont="1" applyFill="1" applyBorder="1" applyAlignment="1">
      <alignment vertical="top"/>
    </xf>
    <xf numFmtId="165" fontId="7" fillId="0" borderId="22" xfId="3" applyNumberFormat="1" applyFont="1" applyFill="1" applyBorder="1" applyAlignment="1">
      <alignment vertical="top"/>
    </xf>
    <xf numFmtId="165" fontId="31" fillId="0" borderId="25" xfId="3" applyNumberFormat="1" applyFont="1" applyFill="1" applyBorder="1" applyAlignment="1">
      <alignment vertical="top"/>
    </xf>
    <xf numFmtId="165" fontId="31" fillId="0" borderId="5" xfId="3" applyNumberFormat="1" applyFont="1" applyFill="1" applyBorder="1" applyAlignment="1">
      <alignment vertical="top"/>
    </xf>
    <xf numFmtId="49" fontId="4" fillId="2" borderId="48" xfId="3" applyNumberFormat="1" applyFont="1" applyFill="1" applyBorder="1" applyAlignment="1">
      <alignment vertical="top" wrapText="1"/>
    </xf>
    <xf numFmtId="165" fontId="8" fillId="0" borderId="14" xfId="3" applyNumberFormat="1" applyFont="1" applyFill="1" applyBorder="1" applyAlignment="1">
      <alignment vertical="top"/>
    </xf>
    <xf numFmtId="165" fontId="8" fillId="0" borderId="22" xfId="3" applyNumberFormat="1" applyFont="1" applyFill="1" applyBorder="1" applyAlignment="1">
      <alignment vertical="top"/>
    </xf>
    <xf numFmtId="165" fontId="29" fillId="0" borderId="25" xfId="3" applyNumberFormat="1" applyFont="1" applyFill="1" applyBorder="1" applyAlignment="1">
      <alignment vertical="top"/>
    </xf>
    <xf numFmtId="49" fontId="30" fillId="0" borderId="50" xfId="3" applyNumberFormat="1" applyFont="1" applyFill="1" applyBorder="1" applyAlignment="1">
      <alignment vertical="top" wrapText="1"/>
    </xf>
    <xf numFmtId="165" fontId="30" fillId="0" borderId="5" xfId="3" applyNumberFormat="1" applyFont="1" applyFill="1" applyBorder="1" applyAlignment="1">
      <alignment vertical="top"/>
    </xf>
    <xf numFmtId="0" fontId="7" fillId="5" borderId="19" xfId="0" applyFont="1" applyFill="1" applyBorder="1" applyAlignment="1">
      <alignment vertical="top" wrapText="1"/>
    </xf>
    <xf numFmtId="49" fontId="7" fillId="0" borderId="48" xfId="4" applyNumberFormat="1" applyFont="1" applyFill="1" applyBorder="1" applyAlignment="1">
      <alignment vertical="top" wrapText="1"/>
    </xf>
    <xf numFmtId="49" fontId="7" fillId="0" borderId="50" xfId="4" applyNumberFormat="1" applyFont="1" applyFill="1" applyBorder="1" applyAlignment="1">
      <alignment vertical="top" wrapText="1"/>
    </xf>
    <xf numFmtId="49" fontId="7" fillId="0" borderId="42" xfId="4" applyNumberFormat="1" applyFont="1" applyFill="1" applyBorder="1" applyAlignment="1">
      <alignment vertical="top" wrapText="1"/>
    </xf>
    <xf numFmtId="49" fontId="4" fillId="0" borderId="50" xfId="3" applyNumberFormat="1" applyFont="1" applyFill="1" applyBorder="1" applyAlignment="1">
      <alignment vertical="top" wrapText="1"/>
    </xf>
    <xf numFmtId="49" fontId="4" fillId="0" borderId="48" xfId="3" applyNumberFormat="1" applyFont="1" applyFill="1" applyBorder="1" applyAlignment="1">
      <alignment vertical="top" wrapText="1"/>
    </xf>
    <xf numFmtId="165" fontId="6" fillId="0" borderId="5" xfId="3" applyNumberFormat="1" applyFont="1" applyFill="1" applyBorder="1" applyAlignment="1">
      <alignment vertical="top"/>
    </xf>
    <xf numFmtId="49" fontId="4" fillId="0" borderId="19" xfId="3" applyNumberFormat="1" applyFont="1" applyBorder="1" applyAlignment="1">
      <alignment vertical="top" wrapText="1"/>
    </xf>
    <xf numFmtId="0" fontId="5" fillId="0" borderId="19" xfId="3" applyFont="1" applyFill="1" applyBorder="1" applyAlignment="1">
      <alignment vertical="top" wrapText="1"/>
    </xf>
    <xf numFmtId="49" fontId="4" fillId="0" borderId="50" xfId="3" applyNumberFormat="1" applyFont="1" applyBorder="1" applyAlignment="1">
      <alignment vertical="top" wrapText="1"/>
    </xf>
    <xf numFmtId="49" fontId="4" fillId="0" borderId="48" xfId="3" applyNumberFormat="1" applyFont="1" applyBorder="1" applyAlignment="1">
      <alignment vertical="top" wrapText="1"/>
    </xf>
    <xf numFmtId="49" fontId="30" fillId="0" borderId="2" xfId="3" applyNumberFormat="1" applyFont="1" applyFill="1" applyBorder="1" applyAlignment="1">
      <alignment vertical="top" wrapText="1"/>
    </xf>
    <xf numFmtId="165" fontId="6" fillId="0" borderId="9" xfId="3" applyNumberFormat="1" applyFont="1" applyFill="1" applyBorder="1" applyAlignment="1">
      <alignment vertical="top"/>
    </xf>
    <xf numFmtId="49" fontId="5" fillId="0" borderId="19" xfId="3" applyNumberFormat="1" applyFont="1" applyFill="1" applyBorder="1" applyAlignment="1">
      <alignment vertical="top" wrapText="1"/>
    </xf>
    <xf numFmtId="3" fontId="1" fillId="0" borderId="0" xfId="3" applyNumberFormat="1" applyAlignment="1">
      <alignment vertical="top"/>
    </xf>
    <xf numFmtId="49" fontId="30" fillId="0" borderId="19" xfId="3" applyNumberFormat="1" applyFont="1" applyFill="1" applyBorder="1" applyAlignment="1">
      <alignment vertical="top" wrapText="1"/>
    </xf>
    <xf numFmtId="49" fontId="30" fillId="0" borderId="8" xfId="3" applyNumberFormat="1" applyFont="1" applyFill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165" fontId="29" fillId="0" borderId="5" xfId="3" applyNumberFormat="1" applyFont="1" applyFill="1" applyBorder="1" applyAlignment="1">
      <alignment vertical="top"/>
    </xf>
    <xf numFmtId="0" fontId="5" fillId="0" borderId="19" xfId="0" applyFont="1" applyBorder="1" applyAlignment="1">
      <alignment wrapText="1"/>
    </xf>
    <xf numFmtId="165" fontId="8" fillId="0" borderId="14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49" fontId="30" fillId="0" borderId="20" xfId="3" applyNumberFormat="1" applyFont="1" applyFill="1" applyBorder="1" applyAlignment="1">
      <alignment vertical="top" wrapText="1"/>
    </xf>
    <xf numFmtId="165" fontId="6" fillId="0" borderId="37" xfId="0" applyNumberFormat="1" applyFont="1" applyFill="1" applyBorder="1" applyAlignment="1">
      <alignment horizontal="right" vertical="top" wrapText="1"/>
    </xf>
    <xf numFmtId="165" fontId="6" fillId="0" borderId="21" xfId="0" applyNumberFormat="1" applyFont="1" applyFill="1" applyBorder="1" applyAlignment="1">
      <alignment horizontal="right" vertical="top" wrapText="1"/>
    </xf>
    <xf numFmtId="165" fontId="7" fillId="5" borderId="14" xfId="0" applyNumberFormat="1" applyFont="1" applyFill="1" applyBorder="1" applyAlignment="1">
      <alignment horizontal="center" vertical="top" wrapText="1"/>
    </xf>
    <xf numFmtId="165" fontId="7" fillId="5" borderId="35" xfId="0" applyNumberFormat="1" applyFont="1" applyFill="1" applyBorder="1" applyAlignment="1">
      <alignment horizontal="center" vertical="top" wrapText="1"/>
    </xf>
    <xf numFmtId="165" fontId="7" fillId="5" borderId="14" xfId="0" applyNumberFormat="1" applyFont="1" applyFill="1" applyBorder="1" applyAlignment="1">
      <alignment horizontal="center" vertical="top"/>
    </xf>
    <xf numFmtId="165" fontId="7" fillId="5" borderId="35" xfId="0" applyNumberFormat="1" applyFont="1" applyFill="1" applyBorder="1" applyAlignment="1">
      <alignment horizontal="center" vertical="top"/>
    </xf>
    <xf numFmtId="165" fontId="7" fillId="5" borderId="3" xfId="0" applyNumberFormat="1" applyFont="1" applyFill="1" applyBorder="1" applyAlignment="1">
      <alignment horizontal="center" vertical="top"/>
    </xf>
    <xf numFmtId="165" fontId="7" fillId="5" borderId="37" xfId="0" applyNumberFormat="1" applyFont="1" applyFill="1" applyBorder="1" applyAlignment="1">
      <alignment horizontal="center" vertical="top"/>
    </xf>
    <xf numFmtId="165" fontId="7" fillId="5" borderId="56" xfId="0" applyNumberFormat="1" applyFont="1" applyFill="1" applyBorder="1" applyAlignment="1">
      <alignment horizontal="center" vertical="top"/>
    </xf>
    <xf numFmtId="165" fontId="7" fillId="0" borderId="14" xfId="0" applyNumberFormat="1" applyFont="1" applyFill="1" applyBorder="1" applyAlignment="1">
      <alignment horizontal="center" vertical="top" wrapText="1"/>
    </xf>
    <xf numFmtId="49" fontId="31" fillId="0" borderId="50" xfId="3" applyNumberFormat="1" applyFont="1" applyFill="1" applyBorder="1" applyAlignment="1">
      <alignment vertical="top" wrapText="1"/>
    </xf>
    <xf numFmtId="49" fontId="27" fillId="0" borderId="8" xfId="3" applyNumberFormat="1" applyFont="1" applyFill="1" applyBorder="1" applyAlignment="1">
      <alignment vertical="top" wrapText="1"/>
    </xf>
    <xf numFmtId="165" fontId="6" fillId="0" borderId="9" xfId="0" applyNumberFormat="1" applyFont="1" applyFill="1" applyBorder="1" applyAlignment="1">
      <alignment horizontal="right" vertical="top" wrapText="1"/>
    </xf>
    <xf numFmtId="165" fontId="6" fillId="0" borderId="10" xfId="0" applyNumberFormat="1" applyFont="1" applyFill="1" applyBorder="1" applyAlignment="1">
      <alignment horizontal="right" vertical="top" wrapText="1"/>
    </xf>
    <xf numFmtId="49" fontId="5" fillId="0" borderId="19" xfId="0" applyNumberFormat="1" applyFont="1" applyBorder="1" applyAlignment="1">
      <alignment vertical="top" wrapText="1"/>
    </xf>
    <xf numFmtId="165" fontId="5" fillId="5" borderId="44" xfId="0" applyNumberFormat="1" applyFont="1" applyFill="1" applyBorder="1" applyAlignment="1">
      <alignment horizontal="center" vertical="top"/>
    </xf>
    <xf numFmtId="165" fontId="5" fillId="5" borderId="38" xfId="0" applyNumberFormat="1" applyFont="1" applyFill="1" applyBorder="1" applyAlignment="1">
      <alignment horizontal="center" vertical="top"/>
    </xf>
    <xf numFmtId="165" fontId="7" fillId="5" borderId="43" xfId="0" applyNumberFormat="1" applyFont="1" applyFill="1" applyBorder="1" applyAlignment="1">
      <alignment horizontal="center" vertical="top"/>
    </xf>
    <xf numFmtId="165" fontId="7" fillId="0" borderId="35" xfId="0" applyNumberFormat="1" applyFont="1" applyBorder="1" applyAlignment="1">
      <alignment horizontal="center" vertical="top"/>
    </xf>
    <xf numFmtId="165" fontId="8" fillId="0" borderId="9" xfId="3" applyNumberFormat="1" applyFont="1" applyFill="1" applyBorder="1" applyAlignment="1">
      <alignment vertical="top"/>
    </xf>
    <xf numFmtId="165" fontId="8" fillId="0" borderId="14" xfId="0" applyNumberFormat="1" applyFont="1" applyBorder="1" applyAlignment="1">
      <alignment vertical="top"/>
    </xf>
    <xf numFmtId="165" fontId="6" fillId="0" borderId="37" xfId="0" applyNumberFormat="1" applyFont="1" applyBorder="1" applyAlignment="1">
      <alignment vertical="top"/>
    </xf>
    <xf numFmtId="0" fontId="5" fillId="0" borderId="28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vertical="top" wrapText="1"/>
    </xf>
    <xf numFmtId="165" fontId="5" fillId="0" borderId="28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165" fontId="5" fillId="0" borderId="16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justify" vertical="top" wrapText="1"/>
    </xf>
    <xf numFmtId="0" fontId="5" fillId="0" borderId="30" xfId="0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165" fontId="5" fillId="0" borderId="2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8" fillId="0" borderId="30" xfId="0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5" fontId="8" fillId="0" borderId="26" xfId="0" applyNumberFormat="1" applyFont="1" applyFill="1" applyBorder="1" applyAlignment="1">
      <alignment horizontal="center" vertical="top" wrapText="1"/>
    </xf>
    <xf numFmtId="165" fontId="8" fillId="0" borderId="7" xfId="0" applyNumberFormat="1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justify" vertical="top"/>
    </xf>
    <xf numFmtId="0" fontId="7" fillId="0" borderId="34" xfId="0" applyFont="1" applyFill="1" applyBorder="1" applyAlignment="1">
      <alignment horizontal="center" vertical="top" wrapText="1"/>
    </xf>
    <xf numFmtId="49" fontId="7" fillId="0" borderId="22" xfId="0" applyNumberFormat="1" applyFont="1" applyFill="1" applyBorder="1" applyAlignment="1">
      <alignment horizontal="center" vertical="top" wrapText="1"/>
    </xf>
    <xf numFmtId="49" fontId="7" fillId="0" borderId="22" xfId="0" applyNumberFormat="1" applyFont="1" applyFill="1" applyBorder="1" applyAlignment="1">
      <alignment horizontal="center" vertical="top"/>
    </xf>
    <xf numFmtId="0" fontId="5" fillId="0" borderId="22" xfId="0" applyFont="1" applyFill="1" applyBorder="1" applyAlignment="1">
      <alignment horizontal="center" vertical="top" wrapText="1"/>
    </xf>
    <xf numFmtId="165" fontId="7" fillId="0" borderId="22" xfId="0" applyNumberFormat="1" applyFont="1" applyFill="1" applyBorder="1" applyAlignment="1">
      <alignment horizontal="center" vertical="top" wrapText="1"/>
    </xf>
    <xf numFmtId="165" fontId="7" fillId="0" borderId="22" xfId="0" applyNumberFormat="1" applyFont="1" applyFill="1" applyBorder="1" applyAlignment="1">
      <alignment horizontal="center" vertical="top"/>
    </xf>
    <xf numFmtId="49" fontId="8" fillId="0" borderId="22" xfId="0" applyNumberFormat="1" applyFont="1" applyFill="1" applyBorder="1" applyAlignment="1">
      <alignment horizontal="center" vertical="top" wrapText="1"/>
    </xf>
    <xf numFmtId="165" fontId="7" fillId="0" borderId="14" xfId="0" applyNumberFormat="1" applyFont="1" applyFill="1" applyBorder="1" applyAlignment="1">
      <alignment horizontal="center" vertical="top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/>
    </xf>
    <xf numFmtId="165" fontId="7" fillId="0" borderId="9" xfId="0" applyNumberFormat="1" applyFont="1" applyFill="1" applyBorder="1" applyAlignment="1">
      <alignment horizontal="center" vertical="top" wrapText="1"/>
    </xf>
    <xf numFmtId="165" fontId="7" fillId="0" borderId="28" xfId="0" applyNumberFormat="1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horizontal="center" vertical="top"/>
    </xf>
    <xf numFmtId="165" fontId="7" fillId="0" borderId="16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justify" vertical="justify" wrapText="1"/>
    </xf>
    <xf numFmtId="165" fontId="8" fillId="0" borderId="16" xfId="0" applyNumberFormat="1" applyFont="1" applyFill="1" applyBorder="1" applyAlignment="1">
      <alignment horizontal="center" vertical="top"/>
    </xf>
    <xf numFmtId="0" fontId="6" fillId="0" borderId="34" xfId="0" applyFont="1" applyFill="1" applyBorder="1" applyAlignment="1">
      <alignment horizontal="center" vertical="top" wrapText="1"/>
    </xf>
    <xf numFmtId="165" fontId="7" fillId="0" borderId="28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165" fontId="7" fillId="0" borderId="15" xfId="0" applyNumberFormat="1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 wrapText="1"/>
    </xf>
    <xf numFmtId="49" fontId="6" fillId="0" borderId="14" xfId="0" applyNumberFormat="1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justify" vertical="justify" wrapText="1"/>
    </xf>
    <xf numFmtId="0" fontId="7" fillId="0" borderId="28" xfId="0" applyFont="1" applyFill="1" applyBorder="1" applyAlignment="1">
      <alignment horizontal="justify" vertical="top" wrapText="1"/>
    </xf>
    <xf numFmtId="49" fontId="7" fillId="0" borderId="28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left" vertical="top" wrapText="1"/>
    </xf>
    <xf numFmtId="49" fontId="8" fillId="0" borderId="30" xfId="0" applyNumberFormat="1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horizontal="center"/>
    </xf>
    <xf numFmtId="0" fontId="19" fillId="0" borderId="4" xfId="0" applyFont="1" applyFill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justify" vertical="top" wrapText="1"/>
    </xf>
    <xf numFmtId="165" fontId="7" fillId="0" borderId="13" xfId="0" applyNumberFormat="1" applyFont="1" applyFill="1" applyBorder="1" applyAlignment="1">
      <alignment horizontal="center" vertical="top" wrapText="1"/>
    </xf>
    <xf numFmtId="49" fontId="7" fillId="0" borderId="35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top" wrapText="1"/>
    </xf>
    <xf numFmtId="165" fontId="7" fillId="0" borderId="35" xfId="0" applyNumberFormat="1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center" vertical="top"/>
    </xf>
    <xf numFmtId="165" fontId="7" fillId="0" borderId="9" xfId="0" applyNumberFormat="1" applyFont="1" applyFill="1" applyBorder="1" applyAlignment="1">
      <alignment horizontal="center" vertical="top"/>
    </xf>
    <xf numFmtId="165" fontId="7" fillId="0" borderId="12" xfId="0" applyNumberFormat="1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justify" vertical="top"/>
    </xf>
    <xf numFmtId="49" fontId="8" fillId="0" borderId="28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27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vertical="top"/>
    </xf>
    <xf numFmtId="49" fontId="7" fillId="0" borderId="14" xfId="0" applyNumberFormat="1" applyFont="1" applyFill="1" applyBorder="1" applyAlignment="1">
      <alignment horizontal="justify" vertical="top"/>
    </xf>
    <xf numFmtId="0" fontId="7" fillId="0" borderId="14" xfId="0" applyFont="1" applyFill="1" applyBorder="1" applyAlignment="1">
      <alignment horizontal="justify" vertical="center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wrapText="1"/>
    </xf>
    <xf numFmtId="49" fontId="8" fillId="0" borderId="9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horizontal="center" vertical="top" wrapText="1"/>
    </xf>
    <xf numFmtId="49" fontId="5" fillId="0" borderId="27" xfId="0" applyNumberFormat="1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justify" vertical="justify" wrapText="1"/>
    </xf>
    <xf numFmtId="49" fontId="7" fillId="0" borderId="14" xfId="2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49" fontId="7" fillId="0" borderId="33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/>
    </xf>
    <xf numFmtId="0" fontId="7" fillId="0" borderId="17" xfId="0" applyNumberFormat="1" applyFont="1" applyFill="1" applyBorder="1" applyAlignment="1">
      <alignment horizontal="center" vertical="top" wrapText="1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justify" vertical="top"/>
    </xf>
    <xf numFmtId="0" fontId="7" fillId="0" borderId="22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justify" vertical="justify" wrapText="1"/>
    </xf>
    <xf numFmtId="0" fontId="5" fillId="0" borderId="4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vertical="top" wrapText="1"/>
    </xf>
    <xf numFmtId="49" fontId="6" fillId="0" borderId="22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49" fontId="7" fillId="0" borderId="14" xfId="0" applyNumberFormat="1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justify"/>
    </xf>
    <xf numFmtId="0" fontId="7" fillId="0" borderId="13" xfId="0" applyFont="1" applyFill="1" applyBorder="1" applyAlignment="1">
      <alignment horizontal="center" vertical="top"/>
    </xf>
    <xf numFmtId="0" fontId="7" fillId="0" borderId="34" xfId="0" applyFont="1" applyFill="1" applyBorder="1" applyAlignment="1">
      <alignment horizontal="center" vertical="top"/>
    </xf>
    <xf numFmtId="0" fontId="7" fillId="0" borderId="29" xfId="0" applyFont="1" applyFill="1" applyBorder="1" applyAlignment="1">
      <alignment horizontal="center" vertical="top"/>
    </xf>
    <xf numFmtId="0" fontId="7" fillId="0" borderId="14" xfId="0" applyNumberFormat="1" applyFont="1" applyFill="1" applyBorder="1" applyAlignment="1">
      <alignment horizontal="justify" vertical="top"/>
    </xf>
    <xf numFmtId="0" fontId="7" fillId="0" borderId="9" xfId="0" applyNumberFormat="1" applyFont="1" applyFill="1" applyBorder="1" applyAlignment="1">
      <alignment horizontal="justify" vertical="top"/>
    </xf>
    <xf numFmtId="0" fontId="7" fillId="0" borderId="4" xfId="0" applyFont="1" applyFill="1" applyBorder="1" applyAlignment="1">
      <alignment horizontal="center" vertical="top" wrapText="1"/>
    </xf>
    <xf numFmtId="49" fontId="7" fillId="0" borderId="36" xfId="0" applyNumberFormat="1" applyFont="1" applyFill="1" applyBorder="1" applyAlignment="1">
      <alignment horizontal="center" vertical="top"/>
    </xf>
    <xf numFmtId="165" fontId="5" fillId="0" borderId="7" xfId="0" applyNumberFormat="1" applyFont="1" applyFill="1" applyBorder="1" applyAlignment="1">
      <alignment horizontal="center" vertical="top"/>
    </xf>
    <xf numFmtId="0" fontId="7" fillId="0" borderId="30" xfId="0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vertical="top" wrapText="1"/>
    </xf>
    <xf numFmtId="0" fontId="7" fillId="0" borderId="28" xfId="0" applyFont="1" applyFill="1" applyBorder="1" applyAlignment="1">
      <alignment horizontal="justify" vertical="justify"/>
    </xf>
    <xf numFmtId="165" fontId="7" fillId="0" borderId="12" xfId="0" applyNumberFormat="1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justify"/>
    </xf>
    <xf numFmtId="49" fontId="5" fillId="0" borderId="22" xfId="0" applyNumberFormat="1" applyFont="1" applyFill="1" applyBorder="1" applyAlignment="1">
      <alignment horizontal="center" vertical="top" wrapText="1"/>
    </xf>
    <xf numFmtId="49" fontId="7" fillId="0" borderId="17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/>
    </xf>
    <xf numFmtId="49" fontId="7" fillId="0" borderId="30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/>
    </xf>
    <xf numFmtId="49" fontId="7" fillId="0" borderId="34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0" fontId="8" fillId="0" borderId="34" xfId="0" applyFont="1" applyFill="1" applyBorder="1" applyAlignment="1">
      <alignment horizontal="center" vertical="top" wrapText="1"/>
    </xf>
    <xf numFmtId="49" fontId="7" fillId="0" borderId="29" xfId="0" applyNumberFormat="1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/>
    </xf>
    <xf numFmtId="165" fontId="5" fillId="0" borderId="26" xfId="0" applyNumberFormat="1" applyFont="1" applyFill="1" applyBorder="1" applyAlignment="1">
      <alignment horizontal="center" vertical="top"/>
    </xf>
    <xf numFmtId="165" fontId="8" fillId="0" borderId="4" xfId="0" applyNumberFormat="1" applyFont="1" applyFill="1" applyBorder="1" applyAlignment="1">
      <alignment horizontal="center" vertical="top"/>
    </xf>
    <xf numFmtId="165" fontId="8" fillId="0" borderId="26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165" fontId="5" fillId="0" borderId="31" xfId="0" applyNumberFormat="1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37" xfId="0" applyFont="1" applyFill="1" applyBorder="1" applyAlignment="1">
      <alignment horizontal="justify" vertical="top"/>
    </xf>
    <xf numFmtId="0" fontId="7" fillId="0" borderId="46" xfId="0" applyFont="1" applyFill="1" applyBorder="1" applyAlignment="1">
      <alignment horizontal="center" vertical="top" wrapText="1"/>
    </xf>
    <xf numFmtId="49" fontId="7" fillId="0" borderId="18" xfId="0" applyNumberFormat="1" applyFont="1" applyFill="1" applyBorder="1" applyAlignment="1">
      <alignment horizontal="center" vertical="top" wrapText="1"/>
    </xf>
    <xf numFmtId="165" fontId="7" fillId="0" borderId="37" xfId="0" applyNumberFormat="1" applyFont="1" applyFill="1" applyBorder="1" applyAlignment="1">
      <alignment horizontal="center" vertical="top"/>
    </xf>
    <xf numFmtId="165" fontId="7" fillId="0" borderId="18" xfId="0" applyNumberFormat="1" applyFont="1" applyFill="1" applyBorder="1" applyAlignment="1">
      <alignment horizontal="center" vertical="top"/>
    </xf>
    <xf numFmtId="165" fontId="7" fillId="0" borderId="6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justify" vertical="top" wrapText="1"/>
    </xf>
    <xf numFmtId="165" fontId="7" fillId="0" borderId="7" xfId="0" applyNumberFormat="1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justify" vertical="justify"/>
    </xf>
    <xf numFmtId="164" fontId="7" fillId="0" borderId="14" xfId="0" applyNumberFormat="1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center" vertical="top" wrapText="1"/>
    </xf>
    <xf numFmtId="164" fontId="7" fillId="0" borderId="28" xfId="0" applyNumberFormat="1" applyFont="1" applyFill="1" applyBorder="1" applyAlignment="1">
      <alignment horizontal="center" vertical="top" wrapText="1"/>
    </xf>
    <xf numFmtId="0" fontId="4" fillId="0" borderId="11" xfId="3" applyFont="1" applyFill="1" applyBorder="1" applyAlignment="1">
      <alignment horizontal="center" vertical="top" wrapText="1"/>
    </xf>
    <xf numFmtId="0" fontId="15" fillId="0" borderId="55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165" fontId="5" fillId="0" borderId="4" xfId="0" applyNumberFormat="1" applyFont="1" applyFill="1" applyBorder="1" applyAlignment="1">
      <alignment horizontal="center" wrapText="1"/>
    </xf>
    <xf numFmtId="165" fontId="5" fillId="0" borderId="26" xfId="0" applyNumberFormat="1" applyFont="1" applyFill="1" applyBorder="1" applyAlignment="1">
      <alignment horizontal="center" wrapText="1"/>
    </xf>
    <xf numFmtId="165" fontId="5" fillId="0" borderId="16" xfId="0" applyNumberFormat="1" applyFont="1" applyFill="1" applyBorder="1" applyAlignment="1">
      <alignment horizontal="center"/>
    </xf>
    <xf numFmtId="0" fontId="7" fillId="0" borderId="27" xfId="0" applyFont="1" applyFill="1" applyBorder="1" applyAlignment="1">
      <alignment horizontal="justify" vertical="top" wrapText="1"/>
    </xf>
    <xf numFmtId="0" fontId="7" fillId="0" borderId="17" xfId="0" applyFont="1" applyFill="1" applyBorder="1" applyAlignment="1">
      <alignment horizontal="justify" vertical="top" wrapText="1"/>
    </xf>
    <xf numFmtId="164" fontId="7" fillId="0" borderId="9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164" fontId="7" fillId="0" borderId="2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/>
    </xf>
    <xf numFmtId="49" fontId="5" fillId="0" borderId="23" xfId="0" applyNumberFormat="1" applyFont="1" applyFill="1" applyBorder="1" applyAlignment="1">
      <alignment horizontal="center" vertical="top" wrapText="1"/>
    </xf>
    <xf numFmtId="49" fontId="5" fillId="0" borderId="53" xfId="0" applyNumberFormat="1" applyFont="1" applyFill="1" applyBorder="1" applyAlignment="1">
      <alignment horizontal="center" vertical="top" wrapText="1"/>
    </xf>
    <xf numFmtId="49" fontId="5" fillId="0" borderId="24" xfId="0" applyNumberFormat="1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justify" vertical="top" wrapText="1"/>
    </xf>
    <xf numFmtId="165" fontId="5" fillId="0" borderId="44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34" xfId="0" applyNumberFormat="1" applyFont="1" applyFill="1" applyBorder="1" applyAlignment="1">
      <alignment horizontal="center" vertical="top"/>
    </xf>
    <xf numFmtId="165" fontId="7" fillId="0" borderId="44" xfId="0" applyNumberFormat="1" applyFont="1" applyFill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top"/>
    </xf>
    <xf numFmtId="49" fontId="7" fillId="0" borderId="17" xfId="0" applyNumberFormat="1" applyFont="1" applyFill="1" applyBorder="1" applyAlignment="1">
      <alignment horizontal="center" vertical="top"/>
    </xf>
    <xf numFmtId="165" fontId="7" fillId="0" borderId="26" xfId="0" applyNumberFormat="1" applyFont="1" applyFill="1" applyBorder="1" applyAlignment="1">
      <alignment horizontal="center" vertical="top"/>
    </xf>
    <xf numFmtId="49" fontId="8" fillId="0" borderId="34" xfId="0" applyNumberFormat="1" applyFont="1" applyFill="1" applyBorder="1" applyAlignment="1">
      <alignment horizontal="center" vertical="top" wrapText="1"/>
    </xf>
    <xf numFmtId="49" fontId="8" fillId="0" borderId="30" xfId="0" applyNumberFormat="1" applyFont="1" applyFill="1" applyBorder="1" applyAlignment="1">
      <alignment horizontal="center" vertical="top"/>
    </xf>
    <xf numFmtId="0" fontId="19" fillId="0" borderId="30" xfId="0" applyFont="1" applyFill="1" applyBorder="1"/>
    <xf numFmtId="0" fontId="8" fillId="0" borderId="26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35" xfId="0" applyFont="1" applyFill="1" applyBorder="1" applyAlignment="1">
      <alignment horizontal="left" vertical="top" wrapText="1"/>
    </xf>
    <xf numFmtId="165" fontId="7" fillId="0" borderId="0" xfId="0" applyNumberFormat="1" applyFont="1" applyFill="1" applyBorder="1" applyAlignment="1">
      <alignment horizontal="center" vertical="top" wrapText="1"/>
    </xf>
    <xf numFmtId="165" fontId="7" fillId="0" borderId="3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49" fontId="8" fillId="0" borderId="22" xfId="0" applyNumberFormat="1" applyFont="1" applyFill="1" applyBorder="1" applyAlignment="1">
      <alignment horizontal="justify" vertical="top" wrapText="1"/>
    </xf>
    <xf numFmtId="49" fontId="8" fillId="0" borderId="14" xfId="0" applyNumberFormat="1" applyFont="1" applyFill="1" applyBorder="1" applyAlignment="1">
      <alignment horizontal="justify" vertical="top" wrapText="1"/>
    </xf>
    <xf numFmtId="0" fontId="7" fillId="0" borderId="36" xfId="0" applyFont="1" applyFill="1" applyBorder="1" applyAlignment="1">
      <alignment horizontal="justify" vertical="top" wrapText="1"/>
    </xf>
    <xf numFmtId="49" fontId="7" fillId="0" borderId="29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justify" vertical="top" wrapText="1"/>
    </xf>
    <xf numFmtId="165" fontId="7" fillId="0" borderId="29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horizontal="justify" vertical="top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30" xfId="0" applyNumberFormat="1" applyFont="1" applyFill="1" applyBorder="1" applyAlignment="1">
      <alignment horizontal="center" vertical="top" wrapText="1"/>
    </xf>
    <xf numFmtId="0" fontId="8" fillId="0" borderId="4" xfId="2" applyNumberFormat="1" applyFont="1" applyFill="1" applyBorder="1" applyAlignment="1">
      <alignment horizontal="justify" vertical="top" wrapText="1"/>
    </xf>
    <xf numFmtId="0" fontId="7" fillId="0" borderId="34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vertical="center" wrapText="1"/>
    </xf>
    <xf numFmtId="0" fontId="7" fillId="0" borderId="17" xfId="0" applyFont="1" applyFill="1" applyBorder="1" applyAlignment="1">
      <alignment horizontal="center" vertical="top"/>
    </xf>
    <xf numFmtId="0" fontId="7" fillId="0" borderId="35" xfId="0" applyFont="1" applyFill="1" applyBorder="1" applyAlignment="1">
      <alignment horizontal="justify" vertical="top" wrapText="1"/>
    </xf>
    <xf numFmtId="0" fontId="7" fillId="0" borderId="14" xfId="0" applyFont="1" applyFill="1" applyBorder="1" applyAlignment="1">
      <alignment horizontal="justify" vertical="distributed" wrapText="1"/>
    </xf>
    <xf numFmtId="0" fontId="7" fillId="0" borderId="9" xfId="0" applyFont="1" applyFill="1" applyBorder="1" applyAlignment="1">
      <alignment horizontal="justify" vertical="distributed" wrapText="1"/>
    </xf>
    <xf numFmtId="0" fontId="7" fillId="0" borderId="27" xfId="0" applyFont="1" applyFill="1" applyBorder="1" applyAlignment="1">
      <alignment horizontal="justify" vertical="top"/>
    </xf>
    <xf numFmtId="49" fontId="7" fillId="0" borderId="14" xfId="0" applyNumberFormat="1" applyFont="1" applyFill="1" applyBorder="1" applyAlignment="1">
      <alignment vertical="top"/>
    </xf>
    <xf numFmtId="49" fontId="7" fillId="0" borderId="9" xfId="0" applyNumberFormat="1" applyFont="1" applyFill="1" applyBorder="1" applyAlignment="1">
      <alignment vertical="top"/>
    </xf>
    <xf numFmtId="165" fontId="7" fillId="0" borderId="33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justify" vertical="top"/>
    </xf>
    <xf numFmtId="49" fontId="7" fillId="0" borderId="14" xfId="0" applyNumberFormat="1" applyFont="1" applyFill="1" applyBorder="1" applyAlignment="1">
      <alignment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30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left" vertical="top" wrapText="1"/>
    </xf>
    <xf numFmtId="165" fontId="7" fillId="0" borderId="13" xfId="0" applyNumberFormat="1" applyFont="1" applyFill="1" applyBorder="1" applyAlignment="1">
      <alignment horizontal="center" vertical="top"/>
    </xf>
    <xf numFmtId="165" fontId="7" fillId="0" borderId="35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6" fillId="5" borderId="0" xfId="0" applyFont="1" applyFill="1" applyAlignment="1">
      <alignment horizontal="center" vertical="top"/>
    </xf>
    <xf numFmtId="0" fontId="5" fillId="5" borderId="0" xfId="0" applyFont="1" applyFill="1" applyAlignment="1">
      <alignment horizontal="center"/>
    </xf>
    <xf numFmtId="0" fontId="3" fillId="0" borderId="0" xfId="0" applyFont="1" applyAlignment="1"/>
    <xf numFmtId="0" fontId="7" fillId="0" borderId="18" xfId="0" applyFont="1" applyFill="1" applyBorder="1" applyAlignment="1">
      <alignment horizontal="justify" vertical="top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horizontal="left" vertical="top"/>
    </xf>
    <xf numFmtId="0" fontId="1" fillId="0" borderId="12" xfId="0" applyFont="1" applyFill="1" applyBorder="1"/>
    <xf numFmtId="0" fontId="1" fillId="0" borderId="3" xfId="0" applyFont="1" applyFill="1" applyBorder="1"/>
    <xf numFmtId="165" fontId="20" fillId="0" borderId="0" xfId="0" applyNumberFormat="1" applyFont="1" applyFill="1" applyAlignment="1">
      <alignment horizontal="left" vertical="top"/>
    </xf>
    <xf numFmtId="0" fontId="5" fillId="5" borderId="0" xfId="0" applyFont="1" applyFill="1" applyAlignment="1">
      <alignment horizontal="center"/>
    </xf>
    <xf numFmtId="49" fontId="7" fillId="5" borderId="0" xfId="0" applyNumberFormat="1" applyFont="1" applyFill="1" applyBorder="1" applyAlignment="1">
      <alignment horizontal="right" vertical="top" wrapText="1"/>
    </xf>
    <xf numFmtId="0" fontId="16" fillId="5" borderId="0" xfId="0" applyFont="1" applyFill="1" applyAlignment="1">
      <alignment horizontal="center" vertical="top"/>
    </xf>
    <xf numFmtId="0" fontId="4" fillId="5" borderId="24" xfId="0" applyFont="1" applyFill="1" applyBorder="1" applyAlignment="1">
      <alignment horizontal="center" vertical="top" wrapText="1"/>
    </xf>
    <xf numFmtId="0" fontId="4" fillId="5" borderId="28" xfId="0" applyFont="1" applyFill="1" applyBorder="1" applyAlignment="1">
      <alignment horizontal="center" vertical="top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0" borderId="55" xfId="3" applyFont="1" applyFill="1" applyBorder="1" applyAlignment="1">
      <alignment horizontal="center" vertical="center" wrapText="1"/>
    </xf>
    <xf numFmtId="0" fontId="4" fillId="0" borderId="58" xfId="3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/>
    </xf>
    <xf numFmtId="49" fontId="22" fillId="0" borderId="49" xfId="0" applyNumberFormat="1" applyFont="1" applyBorder="1" applyAlignment="1">
      <alignment horizontal="center" vertical="center" wrapText="1"/>
    </xf>
    <xf numFmtId="49" fontId="22" fillId="0" borderId="54" xfId="0" applyNumberFormat="1" applyFont="1" applyBorder="1" applyAlignment="1">
      <alignment horizontal="center" vertical="center" wrapText="1"/>
    </xf>
    <xf numFmtId="49" fontId="22" fillId="0" borderId="51" xfId="0" applyNumberFormat="1" applyFont="1" applyBorder="1" applyAlignment="1">
      <alignment horizontal="center" vertical="center" wrapText="1"/>
    </xf>
    <xf numFmtId="49" fontId="22" fillId="0" borderId="59" xfId="0" applyNumberFormat="1" applyFont="1" applyBorder="1" applyAlignment="1">
      <alignment horizontal="center" vertical="center" wrapText="1"/>
    </xf>
    <xf numFmtId="0" fontId="16" fillId="0" borderId="0" xfId="3" applyFont="1" applyAlignment="1">
      <alignment horizontal="center"/>
    </xf>
    <xf numFmtId="49" fontId="3" fillId="0" borderId="52" xfId="3" applyNumberFormat="1" applyFont="1" applyFill="1" applyBorder="1" applyAlignment="1">
      <alignment horizontal="center" vertical="center" wrapText="1"/>
    </xf>
    <xf numFmtId="49" fontId="23" fillId="0" borderId="17" xfId="3" applyNumberFormat="1" applyFont="1" applyBorder="1" applyAlignment="1">
      <alignment horizontal="center" vertical="center" wrapText="1"/>
    </xf>
    <xf numFmtId="49" fontId="24" fillId="0" borderId="40" xfId="3" applyNumberFormat="1" applyFont="1" applyFill="1" applyBorder="1" applyAlignment="1">
      <alignment horizontal="center" vertical="top" wrapText="1"/>
    </xf>
    <xf numFmtId="0" fontId="26" fillId="0" borderId="9" xfId="3" applyFont="1" applyBorder="1" applyAlignment="1">
      <alignment horizontal="center" vertical="top" wrapText="1"/>
    </xf>
    <xf numFmtId="49" fontId="25" fillId="0" borderId="24" xfId="3" applyNumberFormat="1" applyFont="1" applyBorder="1" applyAlignment="1">
      <alignment horizontal="center" vertical="top" wrapText="1"/>
    </xf>
    <xf numFmtId="49" fontId="25" fillId="0" borderId="28" xfId="3" applyNumberFormat="1" applyFont="1" applyBorder="1" applyAlignment="1">
      <alignment horizontal="center" vertical="top" wrapText="1"/>
    </xf>
    <xf numFmtId="0" fontId="25" fillId="0" borderId="40" xfId="3" applyFont="1" applyBorder="1" applyAlignment="1">
      <alignment horizontal="center" vertical="top" wrapText="1"/>
    </xf>
    <xf numFmtId="0" fontId="25" fillId="0" borderId="9" xfId="3" applyFont="1" applyBorder="1" applyAlignment="1">
      <alignment horizontal="center" vertical="top" wrapText="1"/>
    </xf>
    <xf numFmtId="0" fontId="25" fillId="0" borderId="38" xfId="3" applyFont="1" applyBorder="1" applyAlignment="1">
      <alignment horizontal="center" vertical="top" wrapText="1"/>
    </xf>
    <xf numFmtId="0" fontId="25" fillId="0" borderId="15" xfId="3" applyFont="1" applyBorder="1" applyAlignment="1">
      <alignment horizontal="center" vertical="top" wrapText="1"/>
    </xf>
    <xf numFmtId="0" fontId="16" fillId="2" borderId="0" xfId="0" applyFont="1" applyFill="1" applyBorder="1" applyAlignment="1">
      <alignment horizontal="center" vertical="center" wrapText="1"/>
    </xf>
    <xf numFmtId="166" fontId="5" fillId="0" borderId="24" xfId="0" applyNumberFormat="1" applyFont="1" applyFill="1" applyBorder="1" applyAlignment="1">
      <alignment horizontal="center" vertical="center" wrapText="1"/>
    </xf>
    <xf numFmtId="166" fontId="5" fillId="0" borderId="18" xfId="0" applyNumberFormat="1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vertical="top" wrapText="1"/>
    </xf>
    <xf numFmtId="49" fontId="4" fillId="2" borderId="47" xfId="3" applyNumberFormat="1" applyFont="1" applyFill="1" applyBorder="1" applyAlignment="1">
      <alignment horizontal="center" vertical="top" wrapText="1"/>
    </xf>
    <xf numFmtId="49" fontId="4" fillId="2" borderId="54" xfId="3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left" indent="3"/>
    </xf>
    <xf numFmtId="0" fontId="7" fillId="2" borderId="0" xfId="0" applyFont="1" applyFill="1" applyAlignment="1">
      <alignment horizontal="left" indent="3"/>
    </xf>
    <xf numFmtId="0" fontId="7" fillId="5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indent="3"/>
    </xf>
    <xf numFmtId="0" fontId="5" fillId="0" borderId="18" xfId="0" applyFont="1" applyBorder="1" applyAlignment="1">
      <alignment horizontal="justify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7" fillId="0" borderId="41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7" fillId="0" borderId="40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7" fillId="0" borderId="39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7" fillId="5" borderId="1" xfId="0" applyFont="1" applyFill="1" applyBorder="1" applyAlignment="1">
      <alignment horizontal="justify" vertical="top" wrapText="1"/>
    </xf>
    <xf numFmtId="0" fontId="7" fillId="5" borderId="28" xfId="0" applyFont="1" applyFill="1" applyBorder="1" applyAlignment="1">
      <alignment horizontal="justify" vertical="top" wrapText="1"/>
    </xf>
    <xf numFmtId="0" fontId="5" fillId="5" borderId="4" xfId="0" applyFont="1" applyFill="1" applyBorder="1" applyAlignment="1">
      <alignment horizontal="justify" vertical="top" wrapText="1"/>
    </xf>
    <xf numFmtId="0" fontId="5" fillId="2" borderId="26" xfId="0" applyFont="1" applyFill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justify" vertical="top" wrapText="1"/>
    </xf>
    <xf numFmtId="0" fontId="7" fillId="0" borderId="33" xfId="0" applyFont="1" applyBorder="1" applyAlignment="1">
      <alignment horizontal="justify" vertical="top" wrapText="1"/>
    </xf>
    <xf numFmtId="0" fontId="7" fillId="0" borderId="27" xfId="0" applyFont="1" applyBorder="1" applyAlignment="1">
      <alignment horizontal="justify" vertical="top" wrapText="1"/>
    </xf>
    <xf numFmtId="49" fontId="4" fillId="0" borderId="23" xfId="1" applyNumberFormat="1" applyFont="1" applyFill="1" applyBorder="1" applyAlignment="1">
      <alignment horizontal="center" vertical="center" wrapText="1"/>
    </xf>
    <xf numFmtId="49" fontId="17" fillId="0" borderId="57" xfId="0" applyNumberFormat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top" wrapText="1"/>
    </xf>
    <xf numFmtId="0" fontId="17" fillId="0" borderId="28" xfId="0" applyFont="1" applyFill="1" applyBorder="1" applyAlignment="1">
      <alignment horizontal="center" vertical="top" wrapText="1"/>
    </xf>
    <xf numFmtId="49" fontId="4" fillId="0" borderId="32" xfId="3" applyNumberFormat="1" applyFont="1" applyFill="1" applyBorder="1" applyAlignment="1">
      <alignment horizontal="center" vertical="top" wrapText="1"/>
    </xf>
    <xf numFmtId="49" fontId="4" fillId="0" borderId="45" xfId="3" applyNumberFormat="1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2488406</xdr:colOff>
      <xdr:row>19</xdr:row>
      <xdr:rowOff>0</xdr:rowOff>
    </xdr:from>
    <xdr:ext cx="62178" cy="51594"/>
    <xdr:sp macro="" textlink="">
      <xdr:nvSpPr>
        <xdr:cNvPr id="3" name="TextBox 2"/>
        <xdr:cNvSpPr txBox="1"/>
      </xdr:nvSpPr>
      <xdr:spPr>
        <a:xfrm>
          <a:off x="4753239" y="287074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4</xdr:col>
      <xdr:colOff>2488406</xdr:colOff>
      <xdr:row>19</xdr:row>
      <xdr:rowOff>0</xdr:rowOff>
    </xdr:from>
    <xdr:ext cx="62178" cy="51594"/>
    <xdr:sp macro="" textlink="">
      <xdr:nvSpPr>
        <xdr:cNvPr id="4" name="TextBox 3"/>
        <xdr:cNvSpPr txBox="1"/>
      </xdr:nvSpPr>
      <xdr:spPr>
        <a:xfrm>
          <a:off x="4414573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5</xdr:col>
      <xdr:colOff>2488406</xdr:colOff>
      <xdr:row>19</xdr:row>
      <xdr:rowOff>0</xdr:rowOff>
    </xdr:from>
    <xdr:ext cx="62178" cy="51594"/>
    <xdr:sp macro="" textlink="">
      <xdr:nvSpPr>
        <xdr:cNvPr id="5" name="TextBox 4"/>
        <xdr:cNvSpPr txBox="1"/>
      </xdr:nvSpPr>
      <xdr:spPr>
        <a:xfrm>
          <a:off x="4414573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</xdr:row>
      <xdr:rowOff>0</xdr:rowOff>
    </xdr:from>
    <xdr:ext cx="62178" cy="51594"/>
    <xdr:sp macro="" textlink="">
      <xdr:nvSpPr>
        <xdr:cNvPr id="6" name="TextBox 5"/>
        <xdr:cNvSpPr txBox="1"/>
      </xdr:nvSpPr>
      <xdr:spPr>
        <a:xfrm>
          <a:off x="5416814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</xdr:row>
      <xdr:rowOff>0</xdr:rowOff>
    </xdr:from>
    <xdr:ext cx="62178" cy="51594"/>
    <xdr:sp macro="" textlink="">
      <xdr:nvSpPr>
        <xdr:cNvPr id="7" name="TextBox 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</xdr:row>
      <xdr:rowOff>0</xdr:rowOff>
    </xdr:from>
    <xdr:ext cx="62178" cy="51594"/>
    <xdr:sp macro="" textlink="">
      <xdr:nvSpPr>
        <xdr:cNvPr id="8" name="TextBox 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</xdr:row>
      <xdr:rowOff>0</xdr:rowOff>
    </xdr:from>
    <xdr:ext cx="62178" cy="51594"/>
    <xdr:sp macro="" textlink="">
      <xdr:nvSpPr>
        <xdr:cNvPr id="9" name="TextBox 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</xdr:row>
      <xdr:rowOff>0</xdr:rowOff>
    </xdr:from>
    <xdr:ext cx="62178" cy="51594"/>
    <xdr:sp macro="" textlink="">
      <xdr:nvSpPr>
        <xdr:cNvPr id="10" name="TextBox 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</xdr:row>
      <xdr:rowOff>0</xdr:rowOff>
    </xdr:from>
    <xdr:ext cx="62178" cy="51594"/>
    <xdr:sp macro="" textlink="">
      <xdr:nvSpPr>
        <xdr:cNvPr id="11" name="TextBox 1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</xdr:row>
      <xdr:rowOff>0</xdr:rowOff>
    </xdr:from>
    <xdr:ext cx="62178" cy="51594"/>
    <xdr:sp macro="" textlink="">
      <xdr:nvSpPr>
        <xdr:cNvPr id="12" name="TextBox 1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</xdr:row>
      <xdr:rowOff>0</xdr:rowOff>
    </xdr:from>
    <xdr:ext cx="62178" cy="51594"/>
    <xdr:sp macro="" textlink="">
      <xdr:nvSpPr>
        <xdr:cNvPr id="13" name="TextBox 1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</xdr:row>
      <xdr:rowOff>0</xdr:rowOff>
    </xdr:from>
    <xdr:ext cx="62178" cy="51594"/>
    <xdr:sp macro="" textlink="">
      <xdr:nvSpPr>
        <xdr:cNvPr id="14" name="TextBox 1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</xdr:row>
      <xdr:rowOff>0</xdr:rowOff>
    </xdr:from>
    <xdr:ext cx="62178" cy="51594"/>
    <xdr:sp macro="" textlink="">
      <xdr:nvSpPr>
        <xdr:cNvPr id="15" name="TextBox 1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</xdr:row>
      <xdr:rowOff>0</xdr:rowOff>
    </xdr:from>
    <xdr:ext cx="62178" cy="51594"/>
    <xdr:sp macro="" textlink="">
      <xdr:nvSpPr>
        <xdr:cNvPr id="16" name="TextBox 1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</xdr:row>
      <xdr:rowOff>0</xdr:rowOff>
    </xdr:from>
    <xdr:ext cx="62178" cy="51594"/>
    <xdr:sp macro="" textlink="">
      <xdr:nvSpPr>
        <xdr:cNvPr id="17" name="TextBox 1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</xdr:row>
      <xdr:rowOff>0</xdr:rowOff>
    </xdr:from>
    <xdr:ext cx="62178" cy="51594"/>
    <xdr:sp macro="" textlink="">
      <xdr:nvSpPr>
        <xdr:cNvPr id="18" name="TextBox 1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</xdr:row>
      <xdr:rowOff>0</xdr:rowOff>
    </xdr:from>
    <xdr:ext cx="62178" cy="51594"/>
    <xdr:sp macro="" textlink="">
      <xdr:nvSpPr>
        <xdr:cNvPr id="19" name="TextBox 1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</xdr:row>
      <xdr:rowOff>0</xdr:rowOff>
    </xdr:from>
    <xdr:ext cx="62178" cy="51594"/>
    <xdr:sp macro="" textlink="">
      <xdr:nvSpPr>
        <xdr:cNvPr id="20" name="TextBox 1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</xdr:row>
      <xdr:rowOff>0</xdr:rowOff>
    </xdr:from>
    <xdr:ext cx="62178" cy="51594"/>
    <xdr:sp macro="" textlink="">
      <xdr:nvSpPr>
        <xdr:cNvPr id="21" name="TextBox 2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</xdr:row>
      <xdr:rowOff>0</xdr:rowOff>
    </xdr:from>
    <xdr:ext cx="62178" cy="51594"/>
    <xdr:sp macro="" textlink="">
      <xdr:nvSpPr>
        <xdr:cNvPr id="22" name="TextBox 2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</xdr:row>
      <xdr:rowOff>0</xdr:rowOff>
    </xdr:from>
    <xdr:ext cx="62178" cy="51594"/>
    <xdr:sp macro="" textlink="">
      <xdr:nvSpPr>
        <xdr:cNvPr id="23" name="TextBox 2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</xdr:row>
      <xdr:rowOff>0</xdr:rowOff>
    </xdr:from>
    <xdr:ext cx="62178" cy="51594"/>
    <xdr:sp macro="" textlink="">
      <xdr:nvSpPr>
        <xdr:cNvPr id="24" name="TextBox 2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</xdr:row>
      <xdr:rowOff>0</xdr:rowOff>
    </xdr:from>
    <xdr:ext cx="62178" cy="51594"/>
    <xdr:sp macro="" textlink="">
      <xdr:nvSpPr>
        <xdr:cNvPr id="25" name="TextBox 2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</xdr:row>
      <xdr:rowOff>0</xdr:rowOff>
    </xdr:from>
    <xdr:ext cx="62178" cy="51594"/>
    <xdr:sp macro="" textlink="">
      <xdr:nvSpPr>
        <xdr:cNvPr id="26" name="TextBox 2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</xdr:row>
      <xdr:rowOff>0</xdr:rowOff>
    </xdr:from>
    <xdr:ext cx="62178" cy="51594"/>
    <xdr:sp macro="" textlink="">
      <xdr:nvSpPr>
        <xdr:cNvPr id="27" name="TextBox 2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</xdr:row>
      <xdr:rowOff>0</xdr:rowOff>
    </xdr:from>
    <xdr:ext cx="62178" cy="51594"/>
    <xdr:sp macro="" textlink="">
      <xdr:nvSpPr>
        <xdr:cNvPr id="28" name="TextBox 2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</xdr:row>
      <xdr:rowOff>0</xdr:rowOff>
    </xdr:from>
    <xdr:ext cx="62178" cy="51594"/>
    <xdr:sp macro="" textlink="">
      <xdr:nvSpPr>
        <xdr:cNvPr id="29" name="TextBox 2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</xdr:row>
      <xdr:rowOff>0</xdr:rowOff>
    </xdr:from>
    <xdr:ext cx="62178" cy="51594"/>
    <xdr:sp macro="" textlink="">
      <xdr:nvSpPr>
        <xdr:cNvPr id="30" name="TextBox 2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</xdr:row>
      <xdr:rowOff>0</xdr:rowOff>
    </xdr:from>
    <xdr:ext cx="62178" cy="51594"/>
    <xdr:sp macro="" textlink="">
      <xdr:nvSpPr>
        <xdr:cNvPr id="31" name="TextBox 3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</xdr:row>
      <xdr:rowOff>0</xdr:rowOff>
    </xdr:from>
    <xdr:ext cx="62178" cy="51594"/>
    <xdr:sp macro="" textlink="">
      <xdr:nvSpPr>
        <xdr:cNvPr id="32" name="TextBox 3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</xdr:row>
      <xdr:rowOff>0</xdr:rowOff>
    </xdr:from>
    <xdr:ext cx="62178" cy="51594"/>
    <xdr:sp macro="" textlink="">
      <xdr:nvSpPr>
        <xdr:cNvPr id="33" name="TextBox 3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</xdr:row>
      <xdr:rowOff>0</xdr:rowOff>
    </xdr:from>
    <xdr:ext cx="62178" cy="51594"/>
    <xdr:sp macro="" textlink="">
      <xdr:nvSpPr>
        <xdr:cNvPr id="34" name="TextBox 3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</xdr:row>
      <xdr:rowOff>0</xdr:rowOff>
    </xdr:from>
    <xdr:ext cx="62178" cy="51594"/>
    <xdr:sp macro="" textlink="">
      <xdr:nvSpPr>
        <xdr:cNvPr id="35" name="TextBox 3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</xdr:row>
      <xdr:rowOff>0</xdr:rowOff>
    </xdr:from>
    <xdr:ext cx="62178" cy="51594"/>
    <xdr:sp macro="" textlink="">
      <xdr:nvSpPr>
        <xdr:cNvPr id="36" name="TextBox 3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</xdr:row>
      <xdr:rowOff>0</xdr:rowOff>
    </xdr:from>
    <xdr:ext cx="62178" cy="51594"/>
    <xdr:sp macro="" textlink="">
      <xdr:nvSpPr>
        <xdr:cNvPr id="37" name="TextBox 3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</xdr:row>
      <xdr:rowOff>0</xdr:rowOff>
    </xdr:from>
    <xdr:ext cx="62178" cy="51594"/>
    <xdr:sp macro="" textlink="">
      <xdr:nvSpPr>
        <xdr:cNvPr id="38" name="TextBox 3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</xdr:row>
      <xdr:rowOff>0</xdr:rowOff>
    </xdr:from>
    <xdr:ext cx="62178" cy="51594"/>
    <xdr:sp macro="" textlink="">
      <xdr:nvSpPr>
        <xdr:cNvPr id="39" name="TextBox 3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</xdr:row>
      <xdr:rowOff>0</xdr:rowOff>
    </xdr:from>
    <xdr:ext cx="62178" cy="51594"/>
    <xdr:sp macro="" textlink="">
      <xdr:nvSpPr>
        <xdr:cNvPr id="40" name="TextBox 3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</xdr:row>
      <xdr:rowOff>0</xdr:rowOff>
    </xdr:from>
    <xdr:ext cx="62178" cy="51594"/>
    <xdr:sp macro="" textlink="">
      <xdr:nvSpPr>
        <xdr:cNvPr id="41" name="TextBox 4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</xdr:row>
      <xdr:rowOff>0</xdr:rowOff>
    </xdr:from>
    <xdr:ext cx="62178" cy="51594"/>
    <xdr:sp macro="" textlink="">
      <xdr:nvSpPr>
        <xdr:cNvPr id="42" name="TextBox 4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</xdr:row>
      <xdr:rowOff>0</xdr:rowOff>
    </xdr:from>
    <xdr:ext cx="62178" cy="51594"/>
    <xdr:sp macro="" textlink="">
      <xdr:nvSpPr>
        <xdr:cNvPr id="43" name="TextBox 4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</xdr:row>
      <xdr:rowOff>0</xdr:rowOff>
    </xdr:from>
    <xdr:ext cx="62178" cy="51594"/>
    <xdr:sp macro="" textlink="">
      <xdr:nvSpPr>
        <xdr:cNvPr id="44" name="TextBox 4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</xdr:row>
      <xdr:rowOff>0</xdr:rowOff>
    </xdr:from>
    <xdr:ext cx="62178" cy="51594"/>
    <xdr:sp macro="" textlink="">
      <xdr:nvSpPr>
        <xdr:cNvPr id="45" name="TextBox 4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</xdr:row>
      <xdr:rowOff>0</xdr:rowOff>
    </xdr:from>
    <xdr:ext cx="62178" cy="51594"/>
    <xdr:sp macro="" textlink="">
      <xdr:nvSpPr>
        <xdr:cNvPr id="46" name="TextBox 4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</xdr:row>
      <xdr:rowOff>0</xdr:rowOff>
    </xdr:from>
    <xdr:ext cx="62178" cy="51594"/>
    <xdr:sp macro="" textlink="">
      <xdr:nvSpPr>
        <xdr:cNvPr id="47" name="TextBox 4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</xdr:row>
      <xdr:rowOff>0</xdr:rowOff>
    </xdr:from>
    <xdr:ext cx="62178" cy="51594"/>
    <xdr:sp macro="" textlink="">
      <xdr:nvSpPr>
        <xdr:cNvPr id="48" name="TextBox 4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62</xdr:row>
      <xdr:rowOff>0</xdr:rowOff>
    </xdr:from>
    <xdr:ext cx="62178" cy="51594"/>
    <xdr:sp macro="" textlink="">
      <xdr:nvSpPr>
        <xdr:cNvPr id="49" name="TextBox 4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63</xdr:row>
      <xdr:rowOff>0</xdr:rowOff>
    </xdr:from>
    <xdr:ext cx="62178" cy="51594"/>
    <xdr:sp macro="" textlink="">
      <xdr:nvSpPr>
        <xdr:cNvPr id="50" name="TextBox 4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64</xdr:row>
      <xdr:rowOff>0</xdr:rowOff>
    </xdr:from>
    <xdr:ext cx="62178" cy="51594"/>
    <xdr:sp macro="" textlink="">
      <xdr:nvSpPr>
        <xdr:cNvPr id="51" name="TextBox 5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65</xdr:row>
      <xdr:rowOff>0</xdr:rowOff>
    </xdr:from>
    <xdr:ext cx="62178" cy="51594"/>
    <xdr:sp macro="" textlink="">
      <xdr:nvSpPr>
        <xdr:cNvPr id="52" name="TextBox 5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66</xdr:row>
      <xdr:rowOff>0</xdr:rowOff>
    </xdr:from>
    <xdr:ext cx="62178" cy="51594"/>
    <xdr:sp macro="" textlink="">
      <xdr:nvSpPr>
        <xdr:cNvPr id="53" name="TextBox 5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67</xdr:row>
      <xdr:rowOff>0</xdr:rowOff>
    </xdr:from>
    <xdr:ext cx="62178" cy="51594"/>
    <xdr:sp macro="" textlink="">
      <xdr:nvSpPr>
        <xdr:cNvPr id="54" name="TextBox 5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68</xdr:row>
      <xdr:rowOff>0</xdr:rowOff>
    </xdr:from>
    <xdr:ext cx="62178" cy="51594"/>
    <xdr:sp macro="" textlink="">
      <xdr:nvSpPr>
        <xdr:cNvPr id="55" name="TextBox 5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69</xdr:row>
      <xdr:rowOff>0</xdr:rowOff>
    </xdr:from>
    <xdr:ext cx="62178" cy="51594"/>
    <xdr:sp macro="" textlink="">
      <xdr:nvSpPr>
        <xdr:cNvPr id="56" name="TextBox 5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70</xdr:row>
      <xdr:rowOff>0</xdr:rowOff>
    </xdr:from>
    <xdr:ext cx="62178" cy="51594"/>
    <xdr:sp macro="" textlink="">
      <xdr:nvSpPr>
        <xdr:cNvPr id="57" name="TextBox 5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71</xdr:row>
      <xdr:rowOff>0</xdr:rowOff>
    </xdr:from>
    <xdr:ext cx="62178" cy="51594"/>
    <xdr:sp macro="" textlink="">
      <xdr:nvSpPr>
        <xdr:cNvPr id="58" name="TextBox 5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72</xdr:row>
      <xdr:rowOff>0</xdr:rowOff>
    </xdr:from>
    <xdr:ext cx="62178" cy="51594"/>
    <xdr:sp macro="" textlink="">
      <xdr:nvSpPr>
        <xdr:cNvPr id="59" name="TextBox 5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73</xdr:row>
      <xdr:rowOff>0</xdr:rowOff>
    </xdr:from>
    <xdr:ext cx="62178" cy="51594"/>
    <xdr:sp macro="" textlink="">
      <xdr:nvSpPr>
        <xdr:cNvPr id="60" name="TextBox 5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74</xdr:row>
      <xdr:rowOff>0</xdr:rowOff>
    </xdr:from>
    <xdr:ext cx="62178" cy="51594"/>
    <xdr:sp macro="" textlink="">
      <xdr:nvSpPr>
        <xdr:cNvPr id="61" name="TextBox 6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75</xdr:row>
      <xdr:rowOff>0</xdr:rowOff>
    </xdr:from>
    <xdr:ext cx="62178" cy="51594"/>
    <xdr:sp macro="" textlink="">
      <xdr:nvSpPr>
        <xdr:cNvPr id="62" name="TextBox 6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76</xdr:row>
      <xdr:rowOff>0</xdr:rowOff>
    </xdr:from>
    <xdr:ext cx="62178" cy="51594"/>
    <xdr:sp macro="" textlink="">
      <xdr:nvSpPr>
        <xdr:cNvPr id="63" name="TextBox 6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77</xdr:row>
      <xdr:rowOff>0</xdr:rowOff>
    </xdr:from>
    <xdr:ext cx="62178" cy="51594"/>
    <xdr:sp macro="" textlink="">
      <xdr:nvSpPr>
        <xdr:cNvPr id="64" name="TextBox 6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78</xdr:row>
      <xdr:rowOff>0</xdr:rowOff>
    </xdr:from>
    <xdr:ext cx="62178" cy="51594"/>
    <xdr:sp macro="" textlink="">
      <xdr:nvSpPr>
        <xdr:cNvPr id="65" name="TextBox 6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79</xdr:row>
      <xdr:rowOff>0</xdr:rowOff>
    </xdr:from>
    <xdr:ext cx="62178" cy="51594"/>
    <xdr:sp macro="" textlink="">
      <xdr:nvSpPr>
        <xdr:cNvPr id="66" name="TextBox 6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80</xdr:row>
      <xdr:rowOff>0</xdr:rowOff>
    </xdr:from>
    <xdr:ext cx="62178" cy="51594"/>
    <xdr:sp macro="" textlink="">
      <xdr:nvSpPr>
        <xdr:cNvPr id="67" name="TextBox 6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81</xdr:row>
      <xdr:rowOff>0</xdr:rowOff>
    </xdr:from>
    <xdr:ext cx="62178" cy="51594"/>
    <xdr:sp macro="" textlink="">
      <xdr:nvSpPr>
        <xdr:cNvPr id="68" name="TextBox 6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82</xdr:row>
      <xdr:rowOff>0</xdr:rowOff>
    </xdr:from>
    <xdr:ext cx="62178" cy="51594"/>
    <xdr:sp macro="" textlink="">
      <xdr:nvSpPr>
        <xdr:cNvPr id="69" name="TextBox 6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83</xdr:row>
      <xdr:rowOff>0</xdr:rowOff>
    </xdr:from>
    <xdr:ext cx="62178" cy="51594"/>
    <xdr:sp macro="" textlink="">
      <xdr:nvSpPr>
        <xdr:cNvPr id="70" name="TextBox 6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84</xdr:row>
      <xdr:rowOff>0</xdr:rowOff>
    </xdr:from>
    <xdr:ext cx="62178" cy="51594"/>
    <xdr:sp macro="" textlink="">
      <xdr:nvSpPr>
        <xdr:cNvPr id="71" name="TextBox 7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85</xdr:row>
      <xdr:rowOff>0</xdr:rowOff>
    </xdr:from>
    <xdr:ext cx="62178" cy="51594"/>
    <xdr:sp macro="" textlink="">
      <xdr:nvSpPr>
        <xdr:cNvPr id="72" name="TextBox 7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86</xdr:row>
      <xdr:rowOff>0</xdr:rowOff>
    </xdr:from>
    <xdr:ext cx="62178" cy="51594"/>
    <xdr:sp macro="" textlink="">
      <xdr:nvSpPr>
        <xdr:cNvPr id="73" name="TextBox 7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87</xdr:row>
      <xdr:rowOff>0</xdr:rowOff>
    </xdr:from>
    <xdr:ext cx="62178" cy="51594"/>
    <xdr:sp macro="" textlink="">
      <xdr:nvSpPr>
        <xdr:cNvPr id="74" name="TextBox 7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88</xdr:row>
      <xdr:rowOff>0</xdr:rowOff>
    </xdr:from>
    <xdr:ext cx="62178" cy="51594"/>
    <xdr:sp macro="" textlink="">
      <xdr:nvSpPr>
        <xdr:cNvPr id="75" name="TextBox 7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89</xdr:row>
      <xdr:rowOff>0</xdr:rowOff>
    </xdr:from>
    <xdr:ext cx="62178" cy="51594"/>
    <xdr:sp macro="" textlink="">
      <xdr:nvSpPr>
        <xdr:cNvPr id="76" name="TextBox 7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90</xdr:row>
      <xdr:rowOff>0</xdr:rowOff>
    </xdr:from>
    <xdr:ext cx="62178" cy="51594"/>
    <xdr:sp macro="" textlink="">
      <xdr:nvSpPr>
        <xdr:cNvPr id="77" name="TextBox 7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91</xdr:row>
      <xdr:rowOff>0</xdr:rowOff>
    </xdr:from>
    <xdr:ext cx="62178" cy="51594"/>
    <xdr:sp macro="" textlink="">
      <xdr:nvSpPr>
        <xdr:cNvPr id="78" name="TextBox 7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92</xdr:row>
      <xdr:rowOff>0</xdr:rowOff>
    </xdr:from>
    <xdr:ext cx="62178" cy="51594"/>
    <xdr:sp macro="" textlink="">
      <xdr:nvSpPr>
        <xdr:cNvPr id="79" name="TextBox 7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93</xdr:row>
      <xdr:rowOff>0</xdr:rowOff>
    </xdr:from>
    <xdr:ext cx="62178" cy="51594"/>
    <xdr:sp macro="" textlink="">
      <xdr:nvSpPr>
        <xdr:cNvPr id="80" name="TextBox 7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94</xdr:row>
      <xdr:rowOff>0</xdr:rowOff>
    </xdr:from>
    <xdr:ext cx="62178" cy="51594"/>
    <xdr:sp macro="" textlink="">
      <xdr:nvSpPr>
        <xdr:cNvPr id="81" name="TextBox 8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95</xdr:row>
      <xdr:rowOff>0</xdr:rowOff>
    </xdr:from>
    <xdr:ext cx="62178" cy="51594"/>
    <xdr:sp macro="" textlink="">
      <xdr:nvSpPr>
        <xdr:cNvPr id="82" name="TextBox 8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96</xdr:row>
      <xdr:rowOff>0</xdr:rowOff>
    </xdr:from>
    <xdr:ext cx="62178" cy="51594"/>
    <xdr:sp macro="" textlink="">
      <xdr:nvSpPr>
        <xdr:cNvPr id="83" name="TextBox 8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97</xdr:row>
      <xdr:rowOff>0</xdr:rowOff>
    </xdr:from>
    <xdr:ext cx="62178" cy="51594"/>
    <xdr:sp macro="" textlink="">
      <xdr:nvSpPr>
        <xdr:cNvPr id="84" name="TextBox 8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98</xdr:row>
      <xdr:rowOff>0</xdr:rowOff>
    </xdr:from>
    <xdr:ext cx="62178" cy="51594"/>
    <xdr:sp macro="" textlink="">
      <xdr:nvSpPr>
        <xdr:cNvPr id="85" name="TextBox 8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99</xdr:row>
      <xdr:rowOff>0</xdr:rowOff>
    </xdr:from>
    <xdr:ext cx="62178" cy="51594"/>
    <xdr:sp macro="" textlink="">
      <xdr:nvSpPr>
        <xdr:cNvPr id="86" name="TextBox 8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100</xdr:row>
      <xdr:rowOff>0</xdr:rowOff>
    </xdr:from>
    <xdr:ext cx="62178" cy="51594"/>
    <xdr:sp macro="" textlink="">
      <xdr:nvSpPr>
        <xdr:cNvPr id="87" name="TextBox 8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101</xdr:row>
      <xdr:rowOff>0</xdr:rowOff>
    </xdr:from>
    <xdr:ext cx="62178" cy="51594"/>
    <xdr:sp macro="" textlink="">
      <xdr:nvSpPr>
        <xdr:cNvPr id="88" name="TextBox 8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102</xdr:row>
      <xdr:rowOff>0</xdr:rowOff>
    </xdr:from>
    <xdr:ext cx="62178" cy="51594"/>
    <xdr:sp macro="" textlink="">
      <xdr:nvSpPr>
        <xdr:cNvPr id="89" name="TextBox 8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103</xdr:row>
      <xdr:rowOff>0</xdr:rowOff>
    </xdr:from>
    <xdr:ext cx="62178" cy="51594"/>
    <xdr:sp macro="" textlink="">
      <xdr:nvSpPr>
        <xdr:cNvPr id="90" name="TextBox 8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104</xdr:row>
      <xdr:rowOff>0</xdr:rowOff>
    </xdr:from>
    <xdr:ext cx="62178" cy="51594"/>
    <xdr:sp macro="" textlink="">
      <xdr:nvSpPr>
        <xdr:cNvPr id="91" name="TextBox 9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105</xdr:row>
      <xdr:rowOff>0</xdr:rowOff>
    </xdr:from>
    <xdr:ext cx="62178" cy="51594"/>
    <xdr:sp macro="" textlink="">
      <xdr:nvSpPr>
        <xdr:cNvPr id="92" name="TextBox 9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106</xdr:row>
      <xdr:rowOff>0</xdr:rowOff>
    </xdr:from>
    <xdr:ext cx="62178" cy="51594"/>
    <xdr:sp macro="" textlink="">
      <xdr:nvSpPr>
        <xdr:cNvPr id="93" name="TextBox 9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107</xdr:row>
      <xdr:rowOff>0</xdr:rowOff>
    </xdr:from>
    <xdr:ext cx="62178" cy="51594"/>
    <xdr:sp macro="" textlink="">
      <xdr:nvSpPr>
        <xdr:cNvPr id="94" name="TextBox 9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108</xdr:row>
      <xdr:rowOff>0</xdr:rowOff>
    </xdr:from>
    <xdr:ext cx="62178" cy="51594"/>
    <xdr:sp macro="" textlink="">
      <xdr:nvSpPr>
        <xdr:cNvPr id="95" name="TextBox 9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109</xdr:row>
      <xdr:rowOff>0</xdr:rowOff>
    </xdr:from>
    <xdr:ext cx="62178" cy="51594"/>
    <xdr:sp macro="" textlink="">
      <xdr:nvSpPr>
        <xdr:cNvPr id="96" name="TextBox 9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110</xdr:row>
      <xdr:rowOff>0</xdr:rowOff>
    </xdr:from>
    <xdr:ext cx="62178" cy="51594"/>
    <xdr:sp macro="" textlink="">
      <xdr:nvSpPr>
        <xdr:cNvPr id="97" name="TextBox 9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111</xdr:row>
      <xdr:rowOff>0</xdr:rowOff>
    </xdr:from>
    <xdr:ext cx="62178" cy="51594"/>
    <xdr:sp macro="" textlink="">
      <xdr:nvSpPr>
        <xdr:cNvPr id="98" name="TextBox 9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112</xdr:row>
      <xdr:rowOff>0</xdr:rowOff>
    </xdr:from>
    <xdr:ext cx="62178" cy="51594"/>
    <xdr:sp macro="" textlink="">
      <xdr:nvSpPr>
        <xdr:cNvPr id="99" name="TextBox 9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113</xdr:row>
      <xdr:rowOff>0</xdr:rowOff>
    </xdr:from>
    <xdr:ext cx="62178" cy="51594"/>
    <xdr:sp macro="" textlink="">
      <xdr:nvSpPr>
        <xdr:cNvPr id="100" name="TextBox 9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114</xdr:row>
      <xdr:rowOff>0</xdr:rowOff>
    </xdr:from>
    <xdr:ext cx="62178" cy="51594"/>
    <xdr:sp macro="" textlink="">
      <xdr:nvSpPr>
        <xdr:cNvPr id="101" name="TextBox 10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115</xdr:row>
      <xdr:rowOff>0</xdr:rowOff>
    </xdr:from>
    <xdr:ext cx="62178" cy="51594"/>
    <xdr:sp macro="" textlink="">
      <xdr:nvSpPr>
        <xdr:cNvPr id="102" name="TextBox 10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116</xdr:row>
      <xdr:rowOff>0</xdr:rowOff>
    </xdr:from>
    <xdr:ext cx="62178" cy="51594"/>
    <xdr:sp macro="" textlink="">
      <xdr:nvSpPr>
        <xdr:cNvPr id="103" name="TextBox 10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117</xdr:row>
      <xdr:rowOff>0</xdr:rowOff>
    </xdr:from>
    <xdr:ext cx="62178" cy="51594"/>
    <xdr:sp macro="" textlink="">
      <xdr:nvSpPr>
        <xdr:cNvPr id="104" name="TextBox 10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118</xdr:row>
      <xdr:rowOff>0</xdr:rowOff>
    </xdr:from>
    <xdr:ext cx="62178" cy="51594"/>
    <xdr:sp macro="" textlink="">
      <xdr:nvSpPr>
        <xdr:cNvPr id="105" name="TextBox 10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119</xdr:row>
      <xdr:rowOff>0</xdr:rowOff>
    </xdr:from>
    <xdr:ext cx="62178" cy="51594"/>
    <xdr:sp macro="" textlink="">
      <xdr:nvSpPr>
        <xdr:cNvPr id="106" name="TextBox 10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120</xdr:row>
      <xdr:rowOff>0</xdr:rowOff>
    </xdr:from>
    <xdr:ext cx="62178" cy="51594"/>
    <xdr:sp macro="" textlink="">
      <xdr:nvSpPr>
        <xdr:cNvPr id="107" name="TextBox 10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121</xdr:row>
      <xdr:rowOff>0</xdr:rowOff>
    </xdr:from>
    <xdr:ext cx="62178" cy="51594"/>
    <xdr:sp macro="" textlink="">
      <xdr:nvSpPr>
        <xdr:cNvPr id="108" name="TextBox 10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122</xdr:row>
      <xdr:rowOff>0</xdr:rowOff>
    </xdr:from>
    <xdr:ext cx="62178" cy="51594"/>
    <xdr:sp macro="" textlink="">
      <xdr:nvSpPr>
        <xdr:cNvPr id="109" name="TextBox 10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123</xdr:row>
      <xdr:rowOff>0</xdr:rowOff>
    </xdr:from>
    <xdr:ext cx="62178" cy="51594"/>
    <xdr:sp macro="" textlink="">
      <xdr:nvSpPr>
        <xdr:cNvPr id="110" name="TextBox 10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124</xdr:row>
      <xdr:rowOff>0</xdr:rowOff>
    </xdr:from>
    <xdr:ext cx="62178" cy="51594"/>
    <xdr:sp macro="" textlink="">
      <xdr:nvSpPr>
        <xdr:cNvPr id="111" name="TextBox 11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125</xdr:row>
      <xdr:rowOff>0</xdr:rowOff>
    </xdr:from>
    <xdr:ext cx="62178" cy="51594"/>
    <xdr:sp macro="" textlink="">
      <xdr:nvSpPr>
        <xdr:cNvPr id="112" name="TextBox 11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126</xdr:row>
      <xdr:rowOff>0</xdr:rowOff>
    </xdr:from>
    <xdr:ext cx="62178" cy="51594"/>
    <xdr:sp macro="" textlink="">
      <xdr:nvSpPr>
        <xdr:cNvPr id="113" name="TextBox 11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127</xdr:row>
      <xdr:rowOff>0</xdr:rowOff>
    </xdr:from>
    <xdr:ext cx="62178" cy="51594"/>
    <xdr:sp macro="" textlink="">
      <xdr:nvSpPr>
        <xdr:cNvPr id="114" name="TextBox 11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128</xdr:row>
      <xdr:rowOff>0</xdr:rowOff>
    </xdr:from>
    <xdr:ext cx="62178" cy="51594"/>
    <xdr:sp macro="" textlink="">
      <xdr:nvSpPr>
        <xdr:cNvPr id="115" name="TextBox 11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129</xdr:row>
      <xdr:rowOff>0</xdr:rowOff>
    </xdr:from>
    <xdr:ext cx="62178" cy="51594"/>
    <xdr:sp macro="" textlink="">
      <xdr:nvSpPr>
        <xdr:cNvPr id="116" name="TextBox 11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130</xdr:row>
      <xdr:rowOff>0</xdr:rowOff>
    </xdr:from>
    <xdr:ext cx="62178" cy="51594"/>
    <xdr:sp macro="" textlink="">
      <xdr:nvSpPr>
        <xdr:cNvPr id="117" name="TextBox 11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131</xdr:row>
      <xdr:rowOff>0</xdr:rowOff>
    </xdr:from>
    <xdr:ext cx="62178" cy="51594"/>
    <xdr:sp macro="" textlink="">
      <xdr:nvSpPr>
        <xdr:cNvPr id="118" name="TextBox 11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132</xdr:row>
      <xdr:rowOff>0</xdr:rowOff>
    </xdr:from>
    <xdr:ext cx="62178" cy="51594"/>
    <xdr:sp macro="" textlink="">
      <xdr:nvSpPr>
        <xdr:cNvPr id="119" name="TextBox 11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133</xdr:row>
      <xdr:rowOff>0</xdr:rowOff>
    </xdr:from>
    <xdr:ext cx="62178" cy="51594"/>
    <xdr:sp macro="" textlink="">
      <xdr:nvSpPr>
        <xdr:cNvPr id="120" name="TextBox 11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134</xdr:row>
      <xdr:rowOff>0</xdr:rowOff>
    </xdr:from>
    <xdr:ext cx="62178" cy="51594"/>
    <xdr:sp macro="" textlink="">
      <xdr:nvSpPr>
        <xdr:cNvPr id="121" name="TextBox 12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135</xdr:row>
      <xdr:rowOff>0</xdr:rowOff>
    </xdr:from>
    <xdr:ext cx="62178" cy="51594"/>
    <xdr:sp macro="" textlink="">
      <xdr:nvSpPr>
        <xdr:cNvPr id="122" name="TextBox 12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136</xdr:row>
      <xdr:rowOff>0</xdr:rowOff>
    </xdr:from>
    <xdr:ext cx="62178" cy="51594"/>
    <xdr:sp macro="" textlink="">
      <xdr:nvSpPr>
        <xdr:cNvPr id="123" name="TextBox 12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137</xdr:row>
      <xdr:rowOff>0</xdr:rowOff>
    </xdr:from>
    <xdr:ext cx="62178" cy="51594"/>
    <xdr:sp macro="" textlink="">
      <xdr:nvSpPr>
        <xdr:cNvPr id="124" name="TextBox 12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138</xdr:row>
      <xdr:rowOff>0</xdr:rowOff>
    </xdr:from>
    <xdr:ext cx="62178" cy="51594"/>
    <xdr:sp macro="" textlink="">
      <xdr:nvSpPr>
        <xdr:cNvPr id="125" name="TextBox 12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139</xdr:row>
      <xdr:rowOff>0</xdr:rowOff>
    </xdr:from>
    <xdr:ext cx="62178" cy="51594"/>
    <xdr:sp macro="" textlink="">
      <xdr:nvSpPr>
        <xdr:cNvPr id="126" name="TextBox 12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140</xdr:row>
      <xdr:rowOff>0</xdr:rowOff>
    </xdr:from>
    <xdr:ext cx="62178" cy="51594"/>
    <xdr:sp macro="" textlink="">
      <xdr:nvSpPr>
        <xdr:cNvPr id="127" name="TextBox 12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141</xdr:row>
      <xdr:rowOff>0</xdr:rowOff>
    </xdr:from>
    <xdr:ext cx="62178" cy="51594"/>
    <xdr:sp macro="" textlink="">
      <xdr:nvSpPr>
        <xdr:cNvPr id="128" name="TextBox 12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142</xdr:row>
      <xdr:rowOff>0</xdr:rowOff>
    </xdr:from>
    <xdr:ext cx="62178" cy="51594"/>
    <xdr:sp macro="" textlink="">
      <xdr:nvSpPr>
        <xdr:cNvPr id="129" name="TextBox 12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143</xdr:row>
      <xdr:rowOff>0</xdr:rowOff>
    </xdr:from>
    <xdr:ext cx="62178" cy="51594"/>
    <xdr:sp macro="" textlink="">
      <xdr:nvSpPr>
        <xdr:cNvPr id="130" name="TextBox 12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144</xdr:row>
      <xdr:rowOff>0</xdr:rowOff>
    </xdr:from>
    <xdr:ext cx="62178" cy="51594"/>
    <xdr:sp macro="" textlink="">
      <xdr:nvSpPr>
        <xdr:cNvPr id="131" name="TextBox 13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145</xdr:row>
      <xdr:rowOff>0</xdr:rowOff>
    </xdr:from>
    <xdr:ext cx="62178" cy="51594"/>
    <xdr:sp macro="" textlink="">
      <xdr:nvSpPr>
        <xdr:cNvPr id="132" name="TextBox 13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146</xdr:row>
      <xdr:rowOff>0</xdr:rowOff>
    </xdr:from>
    <xdr:ext cx="62178" cy="51594"/>
    <xdr:sp macro="" textlink="">
      <xdr:nvSpPr>
        <xdr:cNvPr id="133" name="TextBox 13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147</xdr:row>
      <xdr:rowOff>0</xdr:rowOff>
    </xdr:from>
    <xdr:ext cx="62178" cy="51594"/>
    <xdr:sp macro="" textlink="">
      <xdr:nvSpPr>
        <xdr:cNvPr id="134" name="TextBox 13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148</xdr:row>
      <xdr:rowOff>0</xdr:rowOff>
    </xdr:from>
    <xdr:ext cx="62178" cy="51594"/>
    <xdr:sp macro="" textlink="">
      <xdr:nvSpPr>
        <xdr:cNvPr id="135" name="TextBox 13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149</xdr:row>
      <xdr:rowOff>0</xdr:rowOff>
    </xdr:from>
    <xdr:ext cx="62178" cy="51594"/>
    <xdr:sp macro="" textlink="">
      <xdr:nvSpPr>
        <xdr:cNvPr id="136" name="TextBox 13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150</xdr:row>
      <xdr:rowOff>0</xdr:rowOff>
    </xdr:from>
    <xdr:ext cx="62178" cy="51594"/>
    <xdr:sp macro="" textlink="">
      <xdr:nvSpPr>
        <xdr:cNvPr id="137" name="TextBox 13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151</xdr:row>
      <xdr:rowOff>0</xdr:rowOff>
    </xdr:from>
    <xdr:ext cx="62178" cy="51594"/>
    <xdr:sp macro="" textlink="">
      <xdr:nvSpPr>
        <xdr:cNvPr id="138" name="TextBox 13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152</xdr:row>
      <xdr:rowOff>0</xdr:rowOff>
    </xdr:from>
    <xdr:ext cx="62178" cy="51594"/>
    <xdr:sp macro="" textlink="">
      <xdr:nvSpPr>
        <xdr:cNvPr id="139" name="TextBox 13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153</xdr:row>
      <xdr:rowOff>0</xdr:rowOff>
    </xdr:from>
    <xdr:ext cx="62178" cy="51594"/>
    <xdr:sp macro="" textlink="">
      <xdr:nvSpPr>
        <xdr:cNvPr id="140" name="TextBox 13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155</xdr:row>
      <xdr:rowOff>0</xdr:rowOff>
    </xdr:from>
    <xdr:ext cx="62178" cy="51594"/>
    <xdr:sp macro="" textlink="">
      <xdr:nvSpPr>
        <xdr:cNvPr id="141" name="TextBox 14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156</xdr:row>
      <xdr:rowOff>0</xdr:rowOff>
    </xdr:from>
    <xdr:ext cx="62178" cy="51594"/>
    <xdr:sp macro="" textlink="">
      <xdr:nvSpPr>
        <xdr:cNvPr id="142" name="TextBox 14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157</xdr:row>
      <xdr:rowOff>0</xdr:rowOff>
    </xdr:from>
    <xdr:ext cx="62178" cy="51594"/>
    <xdr:sp macro="" textlink="">
      <xdr:nvSpPr>
        <xdr:cNvPr id="143" name="TextBox 14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158</xdr:row>
      <xdr:rowOff>0</xdr:rowOff>
    </xdr:from>
    <xdr:ext cx="62178" cy="51594"/>
    <xdr:sp macro="" textlink="">
      <xdr:nvSpPr>
        <xdr:cNvPr id="144" name="TextBox 14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159</xdr:row>
      <xdr:rowOff>0</xdr:rowOff>
    </xdr:from>
    <xdr:ext cx="62178" cy="51594"/>
    <xdr:sp macro="" textlink="">
      <xdr:nvSpPr>
        <xdr:cNvPr id="145" name="TextBox 14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160</xdr:row>
      <xdr:rowOff>0</xdr:rowOff>
    </xdr:from>
    <xdr:ext cx="62178" cy="51594"/>
    <xdr:sp macro="" textlink="">
      <xdr:nvSpPr>
        <xdr:cNvPr id="146" name="TextBox 14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161</xdr:row>
      <xdr:rowOff>0</xdr:rowOff>
    </xdr:from>
    <xdr:ext cx="62178" cy="51594"/>
    <xdr:sp macro="" textlink="">
      <xdr:nvSpPr>
        <xdr:cNvPr id="147" name="TextBox 14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162</xdr:row>
      <xdr:rowOff>0</xdr:rowOff>
    </xdr:from>
    <xdr:ext cx="62178" cy="51594"/>
    <xdr:sp macro="" textlink="">
      <xdr:nvSpPr>
        <xdr:cNvPr id="148" name="TextBox 14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163</xdr:row>
      <xdr:rowOff>0</xdr:rowOff>
    </xdr:from>
    <xdr:ext cx="62178" cy="51594"/>
    <xdr:sp macro="" textlink="">
      <xdr:nvSpPr>
        <xdr:cNvPr id="149" name="TextBox 14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164</xdr:row>
      <xdr:rowOff>0</xdr:rowOff>
    </xdr:from>
    <xdr:ext cx="62178" cy="51594"/>
    <xdr:sp macro="" textlink="">
      <xdr:nvSpPr>
        <xdr:cNvPr id="150" name="TextBox 14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165</xdr:row>
      <xdr:rowOff>0</xdr:rowOff>
    </xdr:from>
    <xdr:ext cx="62178" cy="51594"/>
    <xdr:sp macro="" textlink="">
      <xdr:nvSpPr>
        <xdr:cNvPr id="151" name="TextBox 15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166</xdr:row>
      <xdr:rowOff>0</xdr:rowOff>
    </xdr:from>
    <xdr:ext cx="62178" cy="51594"/>
    <xdr:sp macro="" textlink="">
      <xdr:nvSpPr>
        <xdr:cNvPr id="152" name="TextBox 15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167</xdr:row>
      <xdr:rowOff>0</xdr:rowOff>
    </xdr:from>
    <xdr:ext cx="62178" cy="51594"/>
    <xdr:sp macro="" textlink="">
      <xdr:nvSpPr>
        <xdr:cNvPr id="153" name="TextBox 15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168</xdr:row>
      <xdr:rowOff>0</xdr:rowOff>
    </xdr:from>
    <xdr:ext cx="62178" cy="51594"/>
    <xdr:sp macro="" textlink="">
      <xdr:nvSpPr>
        <xdr:cNvPr id="154" name="TextBox 15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169</xdr:row>
      <xdr:rowOff>0</xdr:rowOff>
    </xdr:from>
    <xdr:ext cx="62178" cy="51594"/>
    <xdr:sp macro="" textlink="">
      <xdr:nvSpPr>
        <xdr:cNvPr id="155" name="TextBox 15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170</xdr:row>
      <xdr:rowOff>0</xdr:rowOff>
    </xdr:from>
    <xdr:ext cx="62178" cy="51594"/>
    <xdr:sp macro="" textlink="">
      <xdr:nvSpPr>
        <xdr:cNvPr id="156" name="TextBox 15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171</xdr:row>
      <xdr:rowOff>0</xdr:rowOff>
    </xdr:from>
    <xdr:ext cx="62178" cy="51594"/>
    <xdr:sp macro="" textlink="">
      <xdr:nvSpPr>
        <xdr:cNvPr id="157" name="TextBox 15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172</xdr:row>
      <xdr:rowOff>0</xdr:rowOff>
    </xdr:from>
    <xdr:ext cx="62178" cy="51594"/>
    <xdr:sp macro="" textlink="">
      <xdr:nvSpPr>
        <xdr:cNvPr id="158" name="TextBox 15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173</xdr:row>
      <xdr:rowOff>0</xdr:rowOff>
    </xdr:from>
    <xdr:ext cx="62178" cy="51594"/>
    <xdr:sp macro="" textlink="">
      <xdr:nvSpPr>
        <xdr:cNvPr id="159" name="TextBox 15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174</xdr:row>
      <xdr:rowOff>0</xdr:rowOff>
    </xdr:from>
    <xdr:ext cx="62178" cy="51594"/>
    <xdr:sp macro="" textlink="">
      <xdr:nvSpPr>
        <xdr:cNvPr id="160" name="TextBox 15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175</xdr:row>
      <xdr:rowOff>0</xdr:rowOff>
    </xdr:from>
    <xdr:ext cx="62178" cy="51594"/>
    <xdr:sp macro="" textlink="">
      <xdr:nvSpPr>
        <xdr:cNvPr id="161" name="TextBox 16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176</xdr:row>
      <xdr:rowOff>0</xdr:rowOff>
    </xdr:from>
    <xdr:ext cx="62178" cy="51594"/>
    <xdr:sp macro="" textlink="">
      <xdr:nvSpPr>
        <xdr:cNvPr id="162" name="TextBox 16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177</xdr:row>
      <xdr:rowOff>0</xdr:rowOff>
    </xdr:from>
    <xdr:ext cx="62178" cy="51594"/>
    <xdr:sp macro="" textlink="">
      <xdr:nvSpPr>
        <xdr:cNvPr id="163" name="TextBox 16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178</xdr:row>
      <xdr:rowOff>0</xdr:rowOff>
    </xdr:from>
    <xdr:ext cx="62178" cy="51594"/>
    <xdr:sp macro="" textlink="">
      <xdr:nvSpPr>
        <xdr:cNvPr id="164" name="TextBox 16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179</xdr:row>
      <xdr:rowOff>0</xdr:rowOff>
    </xdr:from>
    <xdr:ext cx="62178" cy="51594"/>
    <xdr:sp macro="" textlink="">
      <xdr:nvSpPr>
        <xdr:cNvPr id="165" name="TextBox 16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180</xdr:row>
      <xdr:rowOff>0</xdr:rowOff>
    </xdr:from>
    <xdr:ext cx="62178" cy="51594"/>
    <xdr:sp macro="" textlink="">
      <xdr:nvSpPr>
        <xdr:cNvPr id="166" name="TextBox 16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181</xdr:row>
      <xdr:rowOff>0</xdr:rowOff>
    </xdr:from>
    <xdr:ext cx="62178" cy="51594"/>
    <xdr:sp macro="" textlink="">
      <xdr:nvSpPr>
        <xdr:cNvPr id="167" name="TextBox 16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182</xdr:row>
      <xdr:rowOff>0</xdr:rowOff>
    </xdr:from>
    <xdr:ext cx="62178" cy="51594"/>
    <xdr:sp macro="" textlink="">
      <xdr:nvSpPr>
        <xdr:cNvPr id="168" name="TextBox 16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183</xdr:row>
      <xdr:rowOff>0</xdr:rowOff>
    </xdr:from>
    <xdr:ext cx="62178" cy="51594"/>
    <xdr:sp macro="" textlink="">
      <xdr:nvSpPr>
        <xdr:cNvPr id="169" name="TextBox 16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184</xdr:row>
      <xdr:rowOff>0</xdr:rowOff>
    </xdr:from>
    <xdr:ext cx="62178" cy="51594"/>
    <xdr:sp macro="" textlink="">
      <xdr:nvSpPr>
        <xdr:cNvPr id="170" name="TextBox 16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185</xdr:row>
      <xdr:rowOff>0</xdr:rowOff>
    </xdr:from>
    <xdr:ext cx="62178" cy="51594"/>
    <xdr:sp macro="" textlink="">
      <xdr:nvSpPr>
        <xdr:cNvPr id="171" name="TextBox 17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186</xdr:row>
      <xdr:rowOff>0</xdr:rowOff>
    </xdr:from>
    <xdr:ext cx="62178" cy="51594"/>
    <xdr:sp macro="" textlink="">
      <xdr:nvSpPr>
        <xdr:cNvPr id="172" name="TextBox 17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187</xdr:row>
      <xdr:rowOff>0</xdr:rowOff>
    </xdr:from>
    <xdr:ext cx="62178" cy="51594"/>
    <xdr:sp macro="" textlink="">
      <xdr:nvSpPr>
        <xdr:cNvPr id="173" name="TextBox 17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188</xdr:row>
      <xdr:rowOff>0</xdr:rowOff>
    </xdr:from>
    <xdr:ext cx="62178" cy="51594"/>
    <xdr:sp macro="" textlink="">
      <xdr:nvSpPr>
        <xdr:cNvPr id="174" name="TextBox 17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189</xdr:row>
      <xdr:rowOff>0</xdr:rowOff>
    </xdr:from>
    <xdr:ext cx="62178" cy="51594"/>
    <xdr:sp macro="" textlink="">
      <xdr:nvSpPr>
        <xdr:cNvPr id="175" name="TextBox 17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190</xdr:row>
      <xdr:rowOff>0</xdr:rowOff>
    </xdr:from>
    <xdr:ext cx="62178" cy="51594"/>
    <xdr:sp macro="" textlink="">
      <xdr:nvSpPr>
        <xdr:cNvPr id="176" name="TextBox 17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191</xdr:row>
      <xdr:rowOff>0</xdr:rowOff>
    </xdr:from>
    <xdr:ext cx="62178" cy="51594"/>
    <xdr:sp macro="" textlink="">
      <xdr:nvSpPr>
        <xdr:cNvPr id="177" name="TextBox 17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192</xdr:row>
      <xdr:rowOff>0</xdr:rowOff>
    </xdr:from>
    <xdr:ext cx="62178" cy="51594"/>
    <xdr:sp macro="" textlink="">
      <xdr:nvSpPr>
        <xdr:cNvPr id="178" name="TextBox 17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193</xdr:row>
      <xdr:rowOff>0</xdr:rowOff>
    </xdr:from>
    <xdr:ext cx="62178" cy="51594"/>
    <xdr:sp macro="" textlink="">
      <xdr:nvSpPr>
        <xdr:cNvPr id="179" name="TextBox 17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194</xdr:row>
      <xdr:rowOff>0</xdr:rowOff>
    </xdr:from>
    <xdr:ext cx="62178" cy="51594"/>
    <xdr:sp macro="" textlink="">
      <xdr:nvSpPr>
        <xdr:cNvPr id="180" name="TextBox 17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195</xdr:row>
      <xdr:rowOff>0</xdr:rowOff>
    </xdr:from>
    <xdr:ext cx="62178" cy="51594"/>
    <xdr:sp macro="" textlink="">
      <xdr:nvSpPr>
        <xdr:cNvPr id="181" name="TextBox 18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196</xdr:row>
      <xdr:rowOff>0</xdr:rowOff>
    </xdr:from>
    <xdr:ext cx="62178" cy="51594"/>
    <xdr:sp macro="" textlink="">
      <xdr:nvSpPr>
        <xdr:cNvPr id="182" name="TextBox 18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197</xdr:row>
      <xdr:rowOff>0</xdr:rowOff>
    </xdr:from>
    <xdr:ext cx="62178" cy="51594"/>
    <xdr:sp macro="" textlink="">
      <xdr:nvSpPr>
        <xdr:cNvPr id="183" name="TextBox 18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198</xdr:row>
      <xdr:rowOff>0</xdr:rowOff>
    </xdr:from>
    <xdr:ext cx="62178" cy="51594"/>
    <xdr:sp macro="" textlink="">
      <xdr:nvSpPr>
        <xdr:cNvPr id="184" name="TextBox 18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199</xdr:row>
      <xdr:rowOff>0</xdr:rowOff>
    </xdr:from>
    <xdr:ext cx="62178" cy="51594"/>
    <xdr:sp macro="" textlink="">
      <xdr:nvSpPr>
        <xdr:cNvPr id="185" name="TextBox 18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200</xdr:row>
      <xdr:rowOff>0</xdr:rowOff>
    </xdr:from>
    <xdr:ext cx="62178" cy="51594"/>
    <xdr:sp macro="" textlink="">
      <xdr:nvSpPr>
        <xdr:cNvPr id="186" name="TextBox 18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201</xdr:row>
      <xdr:rowOff>0</xdr:rowOff>
    </xdr:from>
    <xdr:ext cx="62178" cy="51594"/>
    <xdr:sp macro="" textlink="">
      <xdr:nvSpPr>
        <xdr:cNvPr id="187" name="TextBox 18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202</xdr:row>
      <xdr:rowOff>0</xdr:rowOff>
    </xdr:from>
    <xdr:ext cx="62178" cy="51594"/>
    <xdr:sp macro="" textlink="">
      <xdr:nvSpPr>
        <xdr:cNvPr id="188" name="TextBox 18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203</xdr:row>
      <xdr:rowOff>0</xdr:rowOff>
    </xdr:from>
    <xdr:ext cx="62178" cy="51594"/>
    <xdr:sp macro="" textlink="">
      <xdr:nvSpPr>
        <xdr:cNvPr id="189" name="TextBox 18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204</xdr:row>
      <xdr:rowOff>0</xdr:rowOff>
    </xdr:from>
    <xdr:ext cx="62178" cy="51594"/>
    <xdr:sp macro="" textlink="">
      <xdr:nvSpPr>
        <xdr:cNvPr id="190" name="TextBox 18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205</xdr:row>
      <xdr:rowOff>0</xdr:rowOff>
    </xdr:from>
    <xdr:ext cx="62178" cy="51594"/>
    <xdr:sp macro="" textlink="">
      <xdr:nvSpPr>
        <xdr:cNvPr id="191" name="TextBox 19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206</xdr:row>
      <xdr:rowOff>0</xdr:rowOff>
    </xdr:from>
    <xdr:ext cx="62178" cy="51594"/>
    <xdr:sp macro="" textlink="">
      <xdr:nvSpPr>
        <xdr:cNvPr id="192" name="TextBox 19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207</xdr:row>
      <xdr:rowOff>0</xdr:rowOff>
    </xdr:from>
    <xdr:ext cx="62178" cy="51594"/>
    <xdr:sp macro="" textlink="">
      <xdr:nvSpPr>
        <xdr:cNvPr id="193" name="TextBox 19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208</xdr:row>
      <xdr:rowOff>0</xdr:rowOff>
    </xdr:from>
    <xdr:ext cx="62178" cy="51594"/>
    <xdr:sp macro="" textlink="">
      <xdr:nvSpPr>
        <xdr:cNvPr id="194" name="TextBox 19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209</xdr:row>
      <xdr:rowOff>0</xdr:rowOff>
    </xdr:from>
    <xdr:ext cx="62178" cy="51594"/>
    <xdr:sp macro="" textlink="">
      <xdr:nvSpPr>
        <xdr:cNvPr id="195" name="TextBox 19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210</xdr:row>
      <xdr:rowOff>0</xdr:rowOff>
    </xdr:from>
    <xdr:ext cx="62178" cy="51594"/>
    <xdr:sp macro="" textlink="">
      <xdr:nvSpPr>
        <xdr:cNvPr id="196" name="TextBox 19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211</xdr:row>
      <xdr:rowOff>0</xdr:rowOff>
    </xdr:from>
    <xdr:ext cx="62178" cy="51594"/>
    <xdr:sp macro="" textlink="">
      <xdr:nvSpPr>
        <xdr:cNvPr id="197" name="TextBox 19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212</xdr:row>
      <xdr:rowOff>0</xdr:rowOff>
    </xdr:from>
    <xdr:ext cx="62178" cy="51594"/>
    <xdr:sp macro="" textlink="">
      <xdr:nvSpPr>
        <xdr:cNvPr id="198" name="TextBox 19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213</xdr:row>
      <xdr:rowOff>0</xdr:rowOff>
    </xdr:from>
    <xdr:ext cx="62178" cy="51594"/>
    <xdr:sp macro="" textlink="">
      <xdr:nvSpPr>
        <xdr:cNvPr id="199" name="TextBox 19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214</xdr:row>
      <xdr:rowOff>0</xdr:rowOff>
    </xdr:from>
    <xdr:ext cx="62178" cy="51594"/>
    <xdr:sp macro="" textlink="">
      <xdr:nvSpPr>
        <xdr:cNvPr id="200" name="TextBox 19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215</xdr:row>
      <xdr:rowOff>0</xdr:rowOff>
    </xdr:from>
    <xdr:ext cx="62178" cy="51594"/>
    <xdr:sp macro="" textlink="">
      <xdr:nvSpPr>
        <xdr:cNvPr id="201" name="TextBox 20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216</xdr:row>
      <xdr:rowOff>0</xdr:rowOff>
    </xdr:from>
    <xdr:ext cx="62178" cy="51594"/>
    <xdr:sp macro="" textlink="">
      <xdr:nvSpPr>
        <xdr:cNvPr id="202" name="TextBox 20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217</xdr:row>
      <xdr:rowOff>0</xdr:rowOff>
    </xdr:from>
    <xdr:ext cx="62178" cy="51594"/>
    <xdr:sp macro="" textlink="">
      <xdr:nvSpPr>
        <xdr:cNvPr id="203" name="TextBox 20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218</xdr:row>
      <xdr:rowOff>0</xdr:rowOff>
    </xdr:from>
    <xdr:ext cx="62178" cy="51594"/>
    <xdr:sp macro="" textlink="">
      <xdr:nvSpPr>
        <xdr:cNvPr id="204" name="TextBox 20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219</xdr:row>
      <xdr:rowOff>0</xdr:rowOff>
    </xdr:from>
    <xdr:ext cx="62178" cy="51594"/>
    <xdr:sp macro="" textlink="">
      <xdr:nvSpPr>
        <xdr:cNvPr id="205" name="TextBox 20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220</xdr:row>
      <xdr:rowOff>0</xdr:rowOff>
    </xdr:from>
    <xdr:ext cx="62178" cy="51594"/>
    <xdr:sp macro="" textlink="">
      <xdr:nvSpPr>
        <xdr:cNvPr id="206" name="TextBox 20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221</xdr:row>
      <xdr:rowOff>0</xdr:rowOff>
    </xdr:from>
    <xdr:ext cx="62178" cy="51594"/>
    <xdr:sp macro="" textlink="">
      <xdr:nvSpPr>
        <xdr:cNvPr id="207" name="TextBox 20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222</xdr:row>
      <xdr:rowOff>0</xdr:rowOff>
    </xdr:from>
    <xdr:ext cx="62178" cy="51594"/>
    <xdr:sp macro="" textlink="">
      <xdr:nvSpPr>
        <xdr:cNvPr id="208" name="TextBox 20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227</xdr:row>
      <xdr:rowOff>0</xdr:rowOff>
    </xdr:from>
    <xdr:ext cx="62178" cy="51594"/>
    <xdr:sp macro="" textlink="">
      <xdr:nvSpPr>
        <xdr:cNvPr id="209" name="TextBox 20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228</xdr:row>
      <xdr:rowOff>0</xdr:rowOff>
    </xdr:from>
    <xdr:ext cx="62178" cy="51594"/>
    <xdr:sp macro="" textlink="">
      <xdr:nvSpPr>
        <xdr:cNvPr id="210" name="TextBox 20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229</xdr:row>
      <xdr:rowOff>0</xdr:rowOff>
    </xdr:from>
    <xdr:ext cx="62178" cy="51594"/>
    <xdr:sp macro="" textlink="">
      <xdr:nvSpPr>
        <xdr:cNvPr id="211" name="TextBox 21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230</xdr:row>
      <xdr:rowOff>0</xdr:rowOff>
    </xdr:from>
    <xdr:ext cx="62178" cy="51594"/>
    <xdr:sp macro="" textlink="">
      <xdr:nvSpPr>
        <xdr:cNvPr id="212" name="TextBox 21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231</xdr:row>
      <xdr:rowOff>0</xdr:rowOff>
    </xdr:from>
    <xdr:ext cx="62178" cy="51594"/>
    <xdr:sp macro="" textlink="">
      <xdr:nvSpPr>
        <xdr:cNvPr id="213" name="TextBox 21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232</xdr:row>
      <xdr:rowOff>0</xdr:rowOff>
    </xdr:from>
    <xdr:ext cx="62178" cy="51594"/>
    <xdr:sp macro="" textlink="">
      <xdr:nvSpPr>
        <xdr:cNvPr id="214" name="TextBox 21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233</xdr:row>
      <xdr:rowOff>0</xdr:rowOff>
    </xdr:from>
    <xdr:ext cx="62178" cy="51594"/>
    <xdr:sp macro="" textlink="">
      <xdr:nvSpPr>
        <xdr:cNvPr id="215" name="TextBox 21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234</xdr:row>
      <xdr:rowOff>0</xdr:rowOff>
    </xdr:from>
    <xdr:ext cx="62178" cy="51594"/>
    <xdr:sp macro="" textlink="">
      <xdr:nvSpPr>
        <xdr:cNvPr id="216" name="TextBox 21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235</xdr:row>
      <xdr:rowOff>0</xdr:rowOff>
    </xdr:from>
    <xdr:ext cx="62178" cy="51594"/>
    <xdr:sp macro="" textlink="">
      <xdr:nvSpPr>
        <xdr:cNvPr id="217" name="TextBox 21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236</xdr:row>
      <xdr:rowOff>0</xdr:rowOff>
    </xdr:from>
    <xdr:ext cx="62178" cy="51594"/>
    <xdr:sp macro="" textlink="">
      <xdr:nvSpPr>
        <xdr:cNvPr id="218" name="TextBox 21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237</xdr:row>
      <xdr:rowOff>0</xdr:rowOff>
    </xdr:from>
    <xdr:ext cx="62178" cy="51594"/>
    <xdr:sp macro="" textlink="">
      <xdr:nvSpPr>
        <xdr:cNvPr id="219" name="TextBox 21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238</xdr:row>
      <xdr:rowOff>0</xdr:rowOff>
    </xdr:from>
    <xdr:ext cx="62178" cy="51594"/>
    <xdr:sp macro="" textlink="">
      <xdr:nvSpPr>
        <xdr:cNvPr id="220" name="TextBox 21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239</xdr:row>
      <xdr:rowOff>0</xdr:rowOff>
    </xdr:from>
    <xdr:ext cx="62178" cy="51594"/>
    <xdr:sp macro="" textlink="">
      <xdr:nvSpPr>
        <xdr:cNvPr id="221" name="TextBox 22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240</xdr:row>
      <xdr:rowOff>0</xdr:rowOff>
    </xdr:from>
    <xdr:ext cx="62178" cy="51594"/>
    <xdr:sp macro="" textlink="">
      <xdr:nvSpPr>
        <xdr:cNvPr id="222" name="TextBox 22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241</xdr:row>
      <xdr:rowOff>0</xdr:rowOff>
    </xdr:from>
    <xdr:ext cx="62178" cy="51594"/>
    <xdr:sp macro="" textlink="">
      <xdr:nvSpPr>
        <xdr:cNvPr id="223" name="TextBox 22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242</xdr:row>
      <xdr:rowOff>0</xdr:rowOff>
    </xdr:from>
    <xdr:ext cx="62178" cy="51594"/>
    <xdr:sp macro="" textlink="">
      <xdr:nvSpPr>
        <xdr:cNvPr id="224" name="TextBox 22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243</xdr:row>
      <xdr:rowOff>0</xdr:rowOff>
    </xdr:from>
    <xdr:ext cx="62178" cy="51594"/>
    <xdr:sp macro="" textlink="">
      <xdr:nvSpPr>
        <xdr:cNvPr id="225" name="TextBox 22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244</xdr:row>
      <xdr:rowOff>0</xdr:rowOff>
    </xdr:from>
    <xdr:ext cx="62178" cy="51594"/>
    <xdr:sp macro="" textlink="">
      <xdr:nvSpPr>
        <xdr:cNvPr id="226" name="TextBox 22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245</xdr:row>
      <xdr:rowOff>0</xdr:rowOff>
    </xdr:from>
    <xdr:ext cx="62178" cy="51594"/>
    <xdr:sp macro="" textlink="">
      <xdr:nvSpPr>
        <xdr:cNvPr id="227" name="TextBox 22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246</xdr:row>
      <xdr:rowOff>0</xdr:rowOff>
    </xdr:from>
    <xdr:ext cx="62178" cy="51594"/>
    <xdr:sp macro="" textlink="">
      <xdr:nvSpPr>
        <xdr:cNvPr id="228" name="TextBox 22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247</xdr:row>
      <xdr:rowOff>0</xdr:rowOff>
    </xdr:from>
    <xdr:ext cx="62178" cy="51594"/>
    <xdr:sp macro="" textlink="">
      <xdr:nvSpPr>
        <xdr:cNvPr id="229" name="TextBox 22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248</xdr:row>
      <xdr:rowOff>0</xdr:rowOff>
    </xdr:from>
    <xdr:ext cx="62178" cy="51594"/>
    <xdr:sp macro="" textlink="">
      <xdr:nvSpPr>
        <xdr:cNvPr id="230" name="TextBox 22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249</xdr:row>
      <xdr:rowOff>0</xdr:rowOff>
    </xdr:from>
    <xdr:ext cx="62178" cy="51594"/>
    <xdr:sp macro="" textlink="">
      <xdr:nvSpPr>
        <xdr:cNvPr id="231" name="TextBox 23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250</xdr:row>
      <xdr:rowOff>0</xdr:rowOff>
    </xdr:from>
    <xdr:ext cx="62178" cy="51594"/>
    <xdr:sp macro="" textlink="">
      <xdr:nvSpPr>
        <xdr:cNvPr id="232" name="TextBox 23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251</xdr:row>
      <xdr:rowOff>0</xdr:rowOff>
    </xdr:from>
    <xdr:ext cx="62178" cy="51594"/>
    <xdr:sp macro="" textlink="">
      <xdr:nvSpPr>
        <xdr:cNvPr id="233" name="TextBox 23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252</xdr:row>
      <xdr:rowOff>0</xdr:rowOff>
    </xdr:from>
    <xdr:ext cx="62178" cy="51594"/>
    <xdr:sp macro="" textlink="">
      <xdr:nvSpPr>
        <xdr:cNvPr id="234" name="TextBox 23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253</xdr:row>
      <xdr:rowOff>0</xdr:rowOff>
    </xdr:from>
    <xdr:ext cx="62178" cy="51594"/>
    <xdr:sp macro="" textlink="">
      <xdr:nvSpPr>
        <xdr:cNvPr id="235" name="TextBox 23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254</xdr:row>
      <xdr:rowOff>0</xdr:rowOff>
    </xdr:from>
    <xdr:ext cx="62178" cy="51594"/>
    <xdr:sp macro="" textlink="">
      <xdr:nvSpPr>
        <xdr:cNvPr id="236" name="TextBox 23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255</xdr:row>
      <xdr:rowOff>0</xdr:rowOff>
    </xdr:from>
    <xdr:ext cx="62178" cy="51594"/>
    <xdr:sp macro="" textlink="">
      <xdr:nvSpPr>
        <xdr:cNvPr id="237" name="TextBox 23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256</xdr:row>
      <xdr:rowOff>0</xdr:rowOff>
    </xdr:from>
    <xdr:ext cx="62178" cy="51594"/>
    <xdr:sp macro="" textlink="">
      <xdr:nvSpPr>
        <xdr:cNvPr id="238" name="TextBox 23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257</xdr:row>
      <xdr:rowOff>0</xdr:rowOff>
    </xdr:from>
    <xdr:ext cx="62178" cy="51594"/>
    <xdr:sp macro="" textlink="">
      <xdr:nvSpPr>
        <xdr:cNvPr id="239" name="TextBox 23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258</xdr:row>
      <xdr:rowOff>0</xdr:rowOff>
    </xdr:from>
    <xdr:ext cx="62178" cy="51594"/>
    <xdr:sp macro="" textlink="">
      <xdr:nvSpPr>
        <xdr:cNvPr id="240" name="TextBox 23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259</xdr:row>
      <xdr:rowOff>0</xdr:rowOff>
    </xdr:from>
    <xdr:ext cx="62178" cy="51594"/>
    <xdr:sp macro="" textlink="">
      <xdr:nvSpPr>
        <xdr:cNvPr id="241" name="TextBox 24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260</xdr:row>
      <xdr:rowOff>0</xdr:rowOff>
    </xdr:from>
    <xdr:ext cx="62178" cy="51594"/>
    <xdr:sp macro="" textlink="">
      <xdr:nvSpPr>
        <xdr:cNvPr id="242" name="TextBox 24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261</xdr:row>
      <xdr:rowOff>0</xdr:rowOff>
    </xdr:from>
    <xdr:ext cx="62178" cy="51594"/>
    <xdr:sp macro="" textlink="">
      <xdr:nvSpPr>
        <xdr:cNvPr id="243" name="TextBox 24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262</xdr:row>
      <xdr:rowOff>0</xdr:rowOff>
    </xdr:from>
    <xdr:ext cx="62178" cy="51594"/>
    <xdr:sp macro="" textlink="">
      <xdr:nvSpPr>
        <xdr:cNvPr id="244" name="TextBox 24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263</xdr:row>
      <xdr:rowOff>0</xdr:rowOff>
    </xdr:from>
    <xdr:ext cx="62178" cy="51594"/>
    <xdr:sp macro="" textlink="">
      <xdr:nvSpPr>
        <xdr:cNvPr id="245" name="TextBox 24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264</xdr:row>
      <xdr:rowOff>0</xdr:rowOff>
    </xdr:from>
    <xdr:ext cx="62178" cy="51594"/>
    <xdr:sp macro="" textlink="">
      <xdr:nvSpPr>
        <xdr:cNvPr id="246" name="TextBox 24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265</xdr:row>
      <xdr:rowOff>0</xdr:rowOff>
    </xdr:from>
    <xdr:ext cx="62178" cy="51594"/>
    <xdr:sp macro="" textlink="">
      <xdr:nvSpPr>
        <xdr:cNvPr id="247" name="TextBox 24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266</xdr:row>
      <xdr:rowOff>0</xdr:rowOff>
    </xdr:from>
    <xdr:ext cx="62178" cy="51594"/>
    <xdr:sp macro="" textlink="">
      <xdr:nvSpPr>
        <xdr:cNvPr id="248" name="TextBox 24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267</xdr:row>
      <xdr:rowOff>0</xdr:rowOff>
    </xdr:from>
    <xdr:ext cx="62178" cy="51594"/>
    <xdr:sp macro="" textlink="">
      <xdr:nvSpPr>
        <xdr:cNvPr id="249" name="TextBox 24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268</xdr:row>
      <xdr:rowOff>0</xdr:rowOff>
    </xdr:from>
    <xdr:ext cx="62178" cy="51594"/>
    <xdr:sp macro="" textlink="">
      <xdr:nvSpPr>
        <xdr:cNvPr id="250" name="TextBox 24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269</xdr:row>
      <xdr:rowOff>0</xdr:rowOff>
    </xdr:from>
    <xdr:ext cx="62178" cy="51594"/>
    <xdr:sp macro="" textlink="">
      <xdr:nvSpPr>
        <xdr:cNvPr id="251" name="TextBox 25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270</xdr:row>
      <xdr:rowOff>0</xdr:rowOff>
    </xdr:from>
    <xdr:ext cx="62178" cy="51594"/>
    <xdr:sp macro="" textlink="">
      <xdr:nvSpPr>
        <xdr:cNvPr id="252" name="TextBox 25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271</xdr:row>
      <xdr:rowOff>0</xdr:rowOff>
    </xdr:from>
    <xdr:ext cx="62178" cy="51594"/>
    <xdr:sp macro="" textlink="">
      <xdr:nvSpPr>
        <xdr:cNvPr id="253" name="TextBox 25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272</xdr:row>
      <xdr:rowOff>0</xdr:rowOff>
    </xdr:from>
    <xdr:ext cx="62178" cy="51594"/>
    <xdr:sp macro="" textlink="">
      <xdr:nvSpPr>
        <xdr:cNvPr id="254" name="TextBox 25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273</xdr:row>
      <xdr:rowOff>0</xdr:rowOff>
    </xdr:from>
    <xdr:ext cx="62178" cy="51594"/>
    <xdr:sp macro="" textlink="">
      <xdr:nvSpPr>
        <xdr:cNvPr id="255" name="TextBox 25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274</xdr:row>
      <xdr:rowOff>0</xdr:rowOff>
    </xdr:from>
    <xdr:ext cx="62178" cy="51594"/>
    <xdr:sp macro="" textlink="">
      <xdr:nvSpPr>
        <xdr:cNvPr id="256" name="TextBox 25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275</xdr:row>
      <xdr:rowOff>0</xdr:rowOff>
    </xdr:from>
    <xdr:ext cx="62178" cy="51594"/>
    <xdr:sp macro="" textlink="">
      <xdr:nvSpPr>
        <xdr:cNvPr id="257" name="TextBox 25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276</xdr:row>
      <xdr:rowOff>0</xdr:rowOff>
    </xdr:from>
    <xdr:ext cx="62178" cy="51594"/>
    <xdr:sp macro="" textlink="">
      <xdr:nvSpPr>
        <xdr:cNvPr id="258" name="TextBox 25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277</xdr:row>
      <xdr:rowOff>0</xdr:rowOff>
    </xdr:from>
    <xdr:ext cx="62178" cy="51594"/>
    <xdr:sp macro="" textlink="">
      <xdr:nvSpPr>
        <xdr:cNvPr id="259" name="TextBox 25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278</xdr:row>
      <xdr:rowOff>0</xdr:rowOff>
    </xdr:from>
    <xdr:ext cx="62178" cy="51594"/>
    <xdr:sp macro="" textlink="">
      <xdr:nvSpPr>
        <xdr:cNvPr id="260" name="TextBox 25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279</xdr:row>
      <xdr:rowOff>0</xdr:rowOff>
    </xdr:from>
    <xdr:ext cx="62178" cy="51594"/>
    <xdr:sp macro="" textlink="">
      <xdr:nvSpPr>
        <xdr:cNvPr id="261" name="TextBox 26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280</xdr:row>
      <xdr:rowOff>0</xdr:rowOff>
    </xdr:from>
    <xdr:ext cx="62178" cy="51594"/>
    <xdr:sp macro="" textlink="">
      <xdr:nvSpPr>
        <xdr:cNvPr id="262" name="TextBox 26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281</xdr:row>
      <xdr:rowOff>0</xdr:rowOff>
    </xdr:from>
    <xdr:ext cx="62178" cy="51594"/>
    <xdr:sp macro="" textlink="">
      <xdr:nvSpPr>
        <xdr:cNvPr id="263" name="TextBox 26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282</xdr:row>
      <xdr:rowOff>0</xdr:rowOff>
    </xdr:from>
    <xdr:ext cx="62178" cy="51594"/>
    <xdr:sp macro="" textlink="">
      <xdr:nvSpPr>
        <xdr:cNvPr id="264" name="TextBox 26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283</xdr:row>
      <xdr:rowOff>0</xdr:rowOff>
    </xdr:from>
    <xdr:ext cx="62178" cy="51594"/>
    <xdr:sp macro="" textlink="">
      <xdr:nvSpPr>
        <xdr:cNvPr id="265" name="TextBox 26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289</xdr:row>
      <xdr:rowOff>0</xdr:rowOff>
    </xdr:from>
    <xdr:ext cx="62178" cy="51594"/>
    <xdr:sp macro="" textlink="">
      <xdr:nvSpPr>
        <xdr:cNvPr id="266" name="TextBox 26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290</xdr:row>
      <xdr:rowOff>0</xdr:rowOff>
    </xdr:from>
    <xdr:ext cx="62178" cy="51594"/>
    <xdr:sp macro="" textlink="">
      <xdr:nvSpPr>
        <xdr:cNvPr id="267" name="TextBox 26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291</xdr:row>
      <xdr:rowOff>0</xdr:rowOff>
    </xdr:from>
    <xdr:ext cx="62178" cy="51594"/>
    <xdr:sp macro="" textlink="">
      <xdr:nvSpPr>
        <xdr:cNvPr id="268" name="TextBox 26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292</xdr:row>
      <xdr:rowOff>0</xdr:rowOff>
    </xdr:from>
    <xdr:ext cx="62178" cy="51594"/>
    <xdr:sp macro="" textlink="">
      <xdr:nvSpPr>
        <xdr:cNvPr id="269" name="TextBox 26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293</xdr:row>
      <xdr:rowOff>0</xdr:rowOff>
    </xdr:from>
    <xdr:ext cx="62178" cy="51594"/>
    <xdr:sp macro="" textlink="">
      <xdr:nvSpPr>
        <xdr:cNvPr id="270" name="TextBox 26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294</xdr:row>
      <xdr:rowOff>0</xdr:rowOff>
    </xdr:from>
    <xdr:ext cx="62178" cy="51594"/>
    <xdr:sp macro="" textlink="">
      <xdr:nvSpPr>
        <xdr:cNvPr id="271" name="TextBox 27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295</xdr:row>
      <xdr:rowOff>0</xdr:rowOff>
    </xdr:from>
    <xdr:ext cx="62178" cy="51594"/>
    <xdr:sp macro="" textlink="">
      <xdr:nvSpPr>
        <xdr:cNvPr id="272" name="TextBox 27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296</xdr:row>
      <xdr:rowOff>0</xdr:rowOff>
    </xdr:from>
    <xdr:ext cx="62178" cy="51594"/>
    <xdr:sp macro="" textlink="">
      <xdr:nvSpPr>
        <xdr:cNvPr id="273" name="TextBox 27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297</xdr:row>
      <xdr:rowOff>0</xdr:rowOff>
    </xdr:from>
    <xdr:ext cx="62178" cy="51594"/>
    <xdr:sp macro="" textlink="">
      <xdr:nvSpPr>
        <xdr:cNvPr id="274" name="TextBox 27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298</xdr:row>
      <xdr:rowOff>0</xdr:rowOff>
    </xdr:from>
    <xdr:ext cx="62178" cy="51594"/>
    <xdr:sp macro="" textlink="">
      <xdr:nvSpPr>
        <xdr:cNvPr id="275" name="TextBox 27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299</xdr:row>
      <xdr:rowOff>0</xdr:rowOff>
    </xdr:from>
    <xdr:ext cx="62178" cy="51594"/>
    <xdr:sp macro="" textlink="">
      <xdr:nvSpPr>
        <xdr:cNvPr id="276" name="TextBox 27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300</xdr:row>
      <xdr:rowOff>0</xdr:rowOff>
    </xdr:from>
    <xdr:ext cx="62178" cy="51594"/>
    <xdr:sp macro="" textlink="">
      <xdr:nvSpPr>
        <xdr:cNvPr id="277" name="TextBox 27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301</xdr:row>
      <xdr:rowOff>0</xdr:rowOff>
    </xdr:from>
    <xdr:ext cx="62178" cy="51594"/>
    <xdr:sp macro="" textlink="">
      <xdr:nvSpPr>
        <xdr:cNvPr id="278" name="TextBox 27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302</xdr:row>
      <xdr:rowOff>0</xdr:rowOff>
    </xdr:from>
    <xdr:ext cx="62178" cy="51594"/>
    <xdr:sp macro="" textlink="">
      <xdr:nvSpPr>
        <xdr:cNvPr id="279" name="TextBox 27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303</xdr:row>
      <xdr:rowOff>0</xdr:rowOff>
    </xdr:from>
    <xdr:ext cx="62178" cy="51594"/>
    <xdr:sp macro="" textlink="">
      <xdr:nvSpPr>
        <xdr:cNvPr id="280" name="TextBox 27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304</xdr:row>
      <xdr:rowOff>0</xdr:rowOff>
    </xdr:from>
    <xdr:ext cx="62178" cy="51594"/>
    <xdr:sp macro="" textlink="">
      <xdr:nvSpPr>
        <xdr:cNvPr id="281" name="TextBox 28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305</xdr:row>
      <xdr:rowOff>0</xdr:rowOff>
    </xdr:from>
    <xdr:ext cx="62178" cy="51594"/>
    <xdr:sp macro="" textlink="">
      <xdr:nvSpPr>
        <xdr:cNvPr id="282" name="TextBox 28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306</xdr:row>
      <xdr:rowOff>0</xdr:rowOff>
    </xdr:from>
    <xdr:ext cx="62178" cy="51594"/>
    <xdr:sp macro="" textlink="">
      <xdr:nvSpPr>
        <xdr:cNvPr id="283" name="TextBox 28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307</xdr:row>
      <xdr:rowOff>0</xdr:rowOff>
    </xdr:from>
    <xdr:ext cx="62178" cy="51594"/>
    <xdr:sp macro="" textlink="">
      <xdr:nvSpPr>
        <xdr:cNvPr id="284" name="TextBox 28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308</xdr:row>
      <xdr:rowOff>0</xdr:rowOff>
    </xdr:from>
    <xdr:ext cx="62178" cy="51594"/>
    <xdr:sp macro="" textlink="">
      <xdr:nvSpPr>
        <xdr:cNvPr id="285" name="TextBox 28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309</xdr:row>
      <xdr:rowOff>0</xdr:rowOff>
    </xdr:from>
    <xdr:ext cx="62178" cy="51594"/>
    <xdr:sp macro="" textlink="">
      <xdr:nvSpPr>
        <xdr:cNvPr id="286" name="TextBox 28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310</xdr:row>
      <xdr:rowOff>0</xdr:rowOff>
    </xdr:from>
    <xdr:ext cx="62178" cy="51594"/>
    <xdr:sp macro="" textlink="">
      <xdr:nvSpPr>
        <xdr:cNvPr id="287" name="TextBox 28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311</xdr:row>
      <xdr:rowOff>0</xdr:rowOff>
    </xdr:from>
    <xdr:ext cx="62178" cy="51594"/>
    <xdr:sp macro="" textlink="">
      <xdr:nvSpPr>
        <xdr:cNvPr id="288" name="TextBox 28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312</xdr:row>
      <xdr:rowOff>0</xdr:rowOff>
    </xdr:from>
    <xdr:ext cx="62178" cy="51594"/>
    <xdr:sp macro="" textlink="">
      <xdr:nvSpPr>
        <xdr:cNvPr id="289" name="TextBox 28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313</xdr:row>
      <xdr:rowOff>0</xdr:rowOff>
    </xdr:from>
    <xdr:ext cx="62178" cy="51594"/>
    <xdr:sp macro="" textlink="">
      <xdr:nvSpPr>
        <xdr:cNvPr id="290" name="TextBox 28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314</xdr:row>
      <xdr:rowOff>0</xdr:rowOff>
    </xdr:from>
    <xdr:ext cx="62178" cy="51594"/>
    <xdr:sp macro="" textlink="">
      <xdr:nvSpPr>
        <xdr:cNvPr id="291" name="TextBox 29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315</xdr:row>
      <xdr:rowOff>0</xdr:rowOff>
    </xdr:from>
    <xdr:ext cx="62178" cy="51594"/>
    <xdr:sp macro="" textlink="">
      <xdr:nvSpPr>
        <xdr:cNvPr id="292" name="TextBox 29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316</xdr:row>
      <xdr:rowOff>0</xdr:rowOff>
    </xdr:from>
    <xdr:ext cx="62178" cy="51594"/>
    <xdr:sp macro="" textlink="">
      <xdr:nvSpPr>
        <xdr:cNvPr id="293" name="TextBox 29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317</xdr:row>
      <xdr:rowOff>0</xdr:rowOff>
    </xdr:from>
    <xdr:ext cx="62178" cy="51594"/>
    <xdr:sp macro="" textlink="">
      <xdr:nvSpPr>
        <xdr:cNvPr id="294" name="TextBox 29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318</xdr:row>
      <xdr:rowOff>0</xdr:rowOff>
    </xdr:from>
    <xdr:ext cx="62178" cy="51594"/>
    <xdr:sp macro="" textlink="">
      <xdr:nvSpPr>
        <xdr:cNvPr id="295" name="TextBox 29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319</xdr:row>
      <xdr:rowOff>0</xdr:rowOff>
    </xdr:from>
    <xdr:ext cx="62178" cy="51594"/>
    <xdr:sp macro="" textlink="">
      <xdr:nvSpPr>
        <xdr:cNvPr id="296" name="TextBox 29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320</xdr:row>
      <xdr:rowOff>0</xdr:rowOff>
    </xdr:from>
    <xdr:ext cx="62178" cy="51594"/>
    <xdr:sp macro="" textlink="">
      <xdr:nvSpPr>
        <xdr:cNvPr id="297" name="TextBox 29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321</xdr:row>
      <xdr:rowOff>0</xdr:rowOff>
    </xdr:from>
    <xdr:ext cx="62178" cy="51594"/>
    <xdr:sp macro="" textlink="">
      <xdr:nvSpPr>
        <xdr:cNvPr id="298" name="TextBox 29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322</xdr:row>
      <xdr:rowOff>0</xdr:rowOff>
    </xdr:from>
    <xdr:ext cx="62178" cy="51594"/>
    <xdr:sp macro="" textlink="">
      <xdr:nvSpPr>
        <xdr:cNvPr id="299" name="TextBox 29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323</xdr:row>
      <xdr:rowOff>0</xdr:rowOff>
    </xdr:from>
    <xdr:ext cx="62178" cy="51594"/>
    <xdr:sp macro="" textlink="">
      <xdr:nvSpPr>
        <xdr:cNvPr id="300" name="TextBox 29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324</xdr:row>
      <xdr:rowOff>0</xdr:rowOff>
    </xdr:from>
    <xdr:ext cx="62178" cy="51594"/>
    <xdr:sp macro="" textlink="">
      <xdr:nvSpPr>
        <xdr:cNvPr id="301" name="TextBox 30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325</xdr:row>
      <xdr:rowOff>0</xdr:rowOff>
    </xdr:from>
    <xdr:ext cx="62178" cy="51594"/>
    <xdr:sp macro="" textlink="">
      <xdr:nvSpPr>
        <xdr:cNvPr id="302" name="TextBox 30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326</xdr:row>
      <xdr:rowOff>0</xdr:rowOff>
    </xdr:from>
    <xdr:ext cx="62178" cy="51594"/>
    <xdr:sp macro="" textlink="">
      <xdr:nvSpPr>
        <xdr:cNvPr id="303" name="TextBox 30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327</xdr:row>
      <xdr:rowOff>0</xdr:rowOff>
    </xdr:from>
    <xdr:ext cx="62178" cy="51594"/>
    <xdr:sp macro="" textlink="">
      <xdr:nvSpPr>
        <xdr:cNvPr id="304" name="TextBox 30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328</xdr:row>
      <xdr:rowOff>0</xdr:rowOff>
    </xdr:from>
    <xdr:ext cx="62178" cy="51594"/>
    <xdr:sp macro="" textlink="">
      <xdr:nvSpPr>
        <xdr:cNvPr id="305" name="TextBox 30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329</xdr:row>
      <xdr:rowOff>0</xdr:rowOff>
    </xdr:from>
    <xdr:ext cx="62178" cy="51594"/>
    <xdr:sp macro="" textlink="">
      <xdr:nvSpPr>
        <xdr:cNvPr id="306" name="TextBox 30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330</xdr:row>
      <xdr:rowOff>0</xdr:rowOff>
    </xdr:from>
    <xdr:ext cx="62178" cy="51594"/>
    <xdr:sp macro="" textlink="">
      <xdr:nvSpPr>
        <xdr:cNvPr id="307" name="TextBox 30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331</xdr:row>
      <xdr:rowOff>0</xdr:rowOff>
    </xdr:from>
    <xdr:ext cx="62178" cy="51594"/>
    <xdr:sp macro="" textlink="">
      <xdr:nvSpPr>
        <xdr:cNvPr id="308" name="TextBox 30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332</xdr:row>
      <xdr:rowOff>0</xdr:rowOff>
    </xdr:from>
    <xdr:ext cx="62178" cy="51594"/>
    <xdr:sp macro="" textlink="">
      <xdr:nvSpPr>
        <xdr:cNvPr id="309" name="TextBox 30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333</xdr:row>
      <xdr:rowOff>0</xdr:rowOff>
    </xdr:from>
    <xdr:ext cx="62178" cy="51594"/>
    <xdr:sp macro="" textlink="">
      <xdr:nvSpPr>
        <xdr:cNvPr id="310" name="TextBox 30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334</xdr:row>
      <xdr:rowOff>0</xdr:rowOff>
    </xdr:from>
    <xdr:ext cx="62178" cy="51594"/>
    <xdr:sp macro="" textlink="">
      <xdr:nvSpPr>
        <xdr:cNvPr id="311" name="TextBox 31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335</xdr:row>
      <xdr:rowOff>0</xdr:rowOff>
    </xdr:from>
    <xdr:ext cx="62178" cy="51594"/>
    <xdr:sp macro="" textlink="">
      <xdr:nvSpPr>
        <xdr:cNvPr id="312" name="TextBox 31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336</xdr:row>
      <xdr:rowOff>0</xdr:rowOff>
    </xdr:from>
    <xdr:ext cx="62178" cy="51594"/>
    <xdr:sp macro="" textlink="">
      <xdr:nvSpPr>
        <xdr:cNvPr id="313" name="TextBox 31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337</xdr:row>
      <xdr:rowOff>0</xdr:rowOff>
    </xdr:from>
    <xdr:ext cx="62178" cy="51594"/>
    <xdr:sp macro="" textlink="">
      <xdr:nvSpPr>
        <xdr:cNvPr id="314" name="TextBox 31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338</xdr:row>
      <xdr:rowOff>0</xdr:rowOff>
    </xdr:from>
    <xdr:ext cx="62178" cy="51594"/>
    <xdr:sp macro="" textlink="">
      <xdr:nvSpPr>
        <xdr:cNvPr id="315" name="TextBox 31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339</xdr:row>
      <xdr:rowOff>0</xdr:rowOff>
    </xdr:from>
    <xdr:ext cx="62178" cy="51594"/>
    <xdr:sp macro="" textlink="">
      <xdr:nvSpPr>
        <xdr:cNvPr id="316" name="TextBox 31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340</xdr:row>
      <xdr:rowOff>0</xdr:rowOff>
    </xdr:from>
    <xdr:ext cx="62178" cy="51594"/>
    <xdr:sp macro="" textlink="">
      <xdr:nvSpPr>
        <xdr:cNvPr id="317" name="TextBox 31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341</xdr:row>
      <xdr:rowOff>0</xdr:rowOff>
    </xdr:from>
    <xdr:ext cx="62178" cy="51594"/>
    <xdr:sp macro="" textlink="">
      <xdr:nvSpPr>
        <xdr:cNvPr id="318" name="TextBox 31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342</xdr:row>
      <xdr:rowOff>0</xdr:rowOff>
    </xdr:from>
    <xdr:ext cx="62178" cy="51594"/>
    <xdr:sp macro="" textlink="">
      <xdr:nvSpPr>
        <xdr:cNvPr id="319" name="TextBox 31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343</xdr:row>
      <xdr:rowOff>0</xdr:rowOff>
    </xdr:from>
    <xdr:ext cx="62178" cy="51594"/>
    <xdr:sp macro="" textlink="">
      <xdr:nvSpPr>
        <xdr:cNvPr id="320" name="TextBox 31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344</xdr:row>
      <xdr:rowOff>0</xdr:rowOff>
    </xdr:from>
    <xdr:ext cx="62178" cy="51594"/>
    <xdr:sp macro="" textlink="">
      <xdr:nvSpPr>
        <xdr:cNvPr id="321" name="TextBox 32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345</xdr:row>
      <xdr:rowOff>0</xdr:rowOff>
    </xdr:from>
    <xdr:ext cx="62178" cy="51594"/>
    <xdr:sp macro="" textlink="">
      <xdr:nvSpPr>
        <xdr:cNvPr id="322" name="TextBox 32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346</xdr:row>
      <xdr:rowOff>0</xdr:rowOff>
    </xdr:from>
    <xdr:ext cx="62178" cy="51594"/>
    <xdr:sp macro="" textlink="">
      <xdr:nvSpPr>
        <xdr:cNvPr id="323" name="TextBox 32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347</xdr:row>
      <xdr:rowOff>0</xdr:rowOff>
    </xdr:from>
    <xdr:ext cx="62178" cy="51594"/>
    <xdr:sp macro="" textlink="">
      <xdr:nvSpPr>
        <xdr:cNvPr id="324" name="TextBox 32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348</xdr:row>
      <xdr:rowOff>0</xdr:rowOff>
    </xdr:from>
    <xdr:ext cx="62178" cy="51594"/>
    <xdr:sp macro="" textlink="">
      <xdr:nvSpPr>
        <xdr:cNvPr id="325" name="TextBox 32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349</xdr:row>
      <xdr:rowOff>0</xdr:rowOff>
    </xdr:from>
    <xdr:ext cx="62178" cy="51594"/>
    <xdr:sp macro="" textlink="">
      <xdr:nvSpPr>
        <xdr:cNvPr id="326" name="TextBox 32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350</xdr:row>
      <xdr:rowOff>0</xdr:rowOff>
    </xdr:from>
    <xdr:ext cx="62178" cy="51594"/>
    <xdr:sp macro="" textlink="">
      <xdr:nvSpPr>
        <xdr:cNvPr id="327" name="TextBox 32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351</xdr:row>
      <xdr:rowOff>0</xdr:rowOff>
    </xdr:from>
    <xdr:ext cx="62178" cy="51594"/>
    <xdr:sp macro="" textlink="">
      <xdr:nvSpPr>
        <xdr:cNvPr id="328" name="TextBox 32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352</xdr:row>
      <xdr:rowOff>0</xdr:rowOff>
    </xdr:from>
    <xdr:ext cx="62178" cy="51594"/>
    <xdr:sp macro="" textlink="">
      <xdr:nvSpPr>
        <xdr:cNvPr id="329" name="TextBox 32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353</xdr:row>
      <xdr:rowOff>0</xdr:rowOff>
    </xdr:from>
    <xdr:ext cx="62178" cy="51594"/>
    <xdr:sp macro="" textlink="">
      <xdr:nvSpPr>
        <xdr:cNvPr id="330" name="TextBox 32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354</xdr:row>
      <xdr:rowOff>0</xdr:rowOff>
    </xdr:from>
    <xdr:ext cx="62178" cy="51594"/>
    <xdr:sp macro="" textlink="">
      <xdr:nvSpPr>
        <xdr:cNvPr id="331" name="TextBox 33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355</xdr:row>
      <xdr:rowOff>0</xdr:rowOff>
    </xdr:from>
    <xdr:ext cx="62178" cy="51594"/>
    <xdr:sp macro="" textlink="">
      <xdr:nvSpPr>
        <xdr:cNvPr id="332" name="TextBox 33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356</xdr:row>
      <xdr:rowOff>0</xdr:rowOff>
    </xdr:from>
    <xdr:ext cx="62178" cy="51594"/>
    <xdr:sp macro="" textlink="">
      <xdr:nvSpPr>
        <xdr:cNvPr id="333" name="TextBox 33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357</xdr:row>
      <xdr:rowOff>0</xdr:rowOff>
    </xdr:from>
    <xdr:ext cx="62178" cy="51594"/>
    <xdr:sp macro="" textlink="">
      <xdr:nvSpPr>
        <xdr:cNvPr id="334" name="TextBox 33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358</xdr:row>
      <xdr:rowOff>0</xdr:rowOff>
    </xdr:from>
    <xdr:ext cx="62178" cy="51594"/>
    <xdr:sp macro="" textlink="">
      <xdr:nvSpPr>
        <xdr:cNvPr id="335" name="TextBox 33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359</xdr:row>
      <xdr:rowOff>0</xdr:rowOff>
    </xdr:from>
    <xdr:ext cx="62178" cy="51594"/>
    <xdr:sp macro="" textlink="">
      <xdr:nvSpPr>
        <xdr:cNvPr id="336" name="TextBox 33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360</xdr:row>
      <xdr:rowOff>0</xdr:rowOff>
    </xdr:from>
    <xdr:ext cx="62178" cy="51594"/>
    <xdr:sp macro="" textlink="">
      <xdr:nvSpPr>
        <xdr:cNvPr id="337" name="TextBox 33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361</xdr:row>
      <xdr:rowOff>0</xdr:rowOff>
    </xdr:from>
    <xdr:ext cx="62178" cy="51594"/>
    <xdr:sp macro="" textlink="">
      <xdr:nvSpPr>
        <xdr:cNvPr id="338" name="TextBox 33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362</xdr:row>
      <xdr:rowOff>0</xdr:rowOff>
    </xdr:from>
    <xdr:ext cx="62178" cy="51594"/>
    <xdr:sp macro="" textlink="">
      <xdr:nvSpPr>
        <xdr:cNvPr id="339" name="TextBox 33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363</xdr:row>
      <xdr:rowOff>0</xdr:rowOff>
    </xdr:from>
    <xdr:ext cx="62178" cy="51594"/>
    <xdr:sp macro="" textlink="">
      <xdr:nvSpPr>
        <xdr:cNvPr id="340" name="TextBox 33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364</xdr:row>
      <xdr:rowOff>0</xdr:rowOff>
    </xdr:from>
    <xdr:ext cx="62178" cy="51594"/>
    <xdr:sp macro="" textlink="">
      <xdr:nvSpPr>
        <xdr:cNvPr id="341" name="TextBox 34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365</xdr:row>
      <xdr:rowOff>0</xdr:rowOff>
    </xdr:from>
    <xdr:ext cx="62178" cy="51594"/>
    <xdr:sp macro="" textlink="">
      <xdr:nvSpPr>
        <xdr:cNvPr id="342" name="TextBox 34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366</xdr:row>
      <xdr:rowOff>0</xdr:rowOff>
    </xdr:from>
    <xdr:ext cx="62178" cy="51594"/>
    <xdr:sp macro="" textlink="">
      <xdr:nvSpPr>
        <xdr:cNvPr id="343" name="TextBox 34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367</xdr:row>
      <xdr:rowOff>0</xdr:rowOff>
    </xdr:from>
    <xdr:ext cx="62178" cy="51594"/>
    <xdr:sp macro="" textlink="">
      <xdr:nvSpPr>
        <xdr:cNvPr id="344" name="TextBox 34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368</xdr:row>
      <xdr:rowOff>0</xdr:rowOff>
    </xdr:from>
    <xdr:ext cx="62178" cy="51594"/>
    <xdr:sp macro="" textlink="">
      <xdr:nvSpPr>
        <xdr:cNvPr id="345" name="TextBox 34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369</xdr:row>
      <xdr:rowOff>0</xdr:rowOff>
    </xdr:from>
    <xdr:ext cx="62178" cy="51594"/>
    <xdr:sp macro="" textlink="">
      <xdr:nvSpPr>
        <xdr:cNvPr id="346" name="TextBox 34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370</xdr:row>
      <xdr:rowOff>0</xdr:rowOff>
    </xdr:from>
    <xdr:ext cx="62178" cy="51594"/>
    <xdr:sp macro="" textlink="">
      <xdr:nvSpPr>
        <xdr:cNvPr id="347" name="TextBox 34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371</xdr:row>
      <xdr:rowOff>0</xdr:rowOff>
    </xdr:from>
    <xdr:ext cx="62178" cy="51594"/>
    <xdr:sp macro="" textlink="">
      <xdr:nvSpPr>
        <xdr:cNvPr id="348" name="TextBox 34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372</xdr:row>
      <xdr:rowOff>0</xdr:rowOff>
    </xdr:from>
    <xdr:ext cx="62178" cy="51594"/>
    <xdr:sp macro="" textlink="">
      <xdr:nvSpPr>
        <xdr:cNvPr id="349" name="TextBox 34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373</xdr:row>
      <xdr:rowOff>0</xdr:rowOff>
    </xdr:from>
    <xdr:ext cx="62178" cy="51594"/>
    <xdr:sp macro="" textlink="">
      <xdr:nvSpPr>
        <xdr:cNvPr id="350" name="TextBox 34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374</xdr:row>
      <xdr:rowOff>0</xdr:rowOff>
    </xdr:from>
    <xdr:ext cx="62178" cy="51594"/>
    <xdr:sp macro="" textlink="">
      <xdr:nvSpPr>
        <xdr:cNvPr id="351" name="TextBox 35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375</xdr:row>
      <xdr:rowOff>0</xdr:rowOff>
    </xdr:from>
    <xdr:ext cx="62178" cy="51594"/>
    <xdr:sp macro="" textlink="">
      <xdr:nvSpPr>
        <xdr:cNvPr id="352" name="TextBox 35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376</xdr:row>
      <xdr:rowOff>0</xdr:rowOff>
    </xdr:from>
    <xdr:ext cx="62178" cy="51594"/>
    <xdr:sp macro="" textlink="">
      <xdr:nvSpPr>
        <xdr:cNvPr id="353" name="TextBox 35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377</xdr:row>
      <xdr:rowOff>0</xdr:rowOff>
    </xdr:from>
    <xdr:ext cx="62178" cy="51594"/>
    <xdr:sp macro="" textlink="">
      <xdr:nvSpPr>
        <xdr:cNvPr id="354" name="TextBox 35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378</xdr:row>
      <xdr:rowOff>0</xdr:rowOff>
    </xdr:from>
    <xdr:ext cx="62178" cy="51594"/>
    <xdr:sp macro="" textlink="">
      <xdr:nvSpPr>
        <xdr:cNvPr id="355" name="TextBox 35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379</xdr:row>
      <xdr:rowOff>0</xdr:rowOff>
    </xdr:from>
    <xdr:ext cx="62178" cy="51594"/>
    <xdr:sp macro="" textlink="">
      <xdr:nvSpPr>
        <xdr:cNvPr id="356" name="TextBox 35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380</xdr:row>
      <xdr:rowOff>0</xdr:rowOff>
    </xdr:from>
    <xdr:ext cx="62178" cy="51594"/>
    <xdr:sp macro="" textlink="">
      <xdr:nvSpPr>
        <xdr:cNvPr id="357" name="TextBox 35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381</xdr:row>
      <xdr:rowOff>0</xdr:rowOff>
    </xdr:from>
    <xdr:ext cx="62178" cy="51594"/>
    <xdr:sp macro="" textlink="">
      <xdr:nvSpPr>
        <xdr:cNvPr id="358" name="TextBox 35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382</xdr:row>
      <xdr:rowOff>0</xdr:rowOff>
    </xdr:from>
    <xdr:ext cx="62178" cy="51594"/>
    <xdr:sp macro="" textlink="">
      <xdr:nvSpPr>
        <xdr:cNvPr id="359" name="TextBox 35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383</xdr:row>
      <xdr:rowOff>0</xdr:rowOff>
    </xdr:from>
    <xdr:ext cx="62178" cy="51594"/>
    <xdr:sp macro="" textlink="">
      <xdr:nvSpPr>
        <xdr:cNvPr id="360" name="TextBox 35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384</xdr:row>
      <xdr:rowOff>0</xdr:rowOff>
    </xdr:from>
    <xdr:ext cx="62178" cy="51594"/>
    <xdr:sp macro="" textlink="">
      <xdr:nvSpPr>
        <xdr:cNvPr id="361" name="TextBox 36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385</xdr:row>
      <xdr:rowOff>0</xdr:rowOff>
    </xdr:from>
    <xdr:ext cx="62178" cy="51594"/>
    <xdr:sp macro="" textlink="">
      <xdr:nvSpPr>
        <xdr:cNvPr id="362" name="TextBox 36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386</xdr:row>
      <xdr:rowOff>0</xdr:rowOff>
    </xdr:from>
    <xdr:ext cx="62178" cy="51594"/>
    <xdr:sp macro="" textlink="">
      <xdr:nvSpPr>
        <xdr:cNvPr id="363" name="TextBox 36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387</xdr:row>
      <xdr:rowOff>0</xdr:rowOff>
    </xdr:from>
    <xdr:ext cx="62178" cy="51594"/>
    <xdr:sp macro="" textlink="">
      <xdr:nvSpPr>
        <xdr:cNvPr id="364" name="TextBox 36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388</xdr:row>
      <xdr:rowOff>0</xdr:rowOff>
    </xdr:from>
    <xdr:ext cx="62178" cy="51594"/>
    <xdr:sp macro="" textlink="">
      <xdr:nvSpPr>
        <xdr:cNvPr id="365" name="TextBox 36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389</xdr:row>
      <xdr:rowOff>0</xdr:rowOff>
    </xdr:from>
    <xdr:ext cx="62178" cy="51594"/>
    <xdr:sp macro="" textlink="">
      <xdr:nvSpPr>
        <xdr:cNvPr id="366" name="TextBox 36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390</xdr:row>
      <xdr:rowOff>0</xdr:rowOff>
    </xdr:from>
    <xdr:ext cx="62178" cy="51594"/>
    <xdr:sp macro="" textlink="">
      <xdr:nvSpPr>
        <xdr:cNvPr id="367" name="TextBox 36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391</xdr:row>
      <xdr:rowOff>0</xdr:rowOff>
    </xdr:from>
    <xdr:ext cx="62178" cy="51594"/>
    <xdr:sp macro="" textlink="">
      <xdr:nvSpPr>
        <xdr:cNvPr id="368" name="TextBox 36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392</xdr:row>
      <xdr:rowOff>0</xdr:rowOff>
    </xdr:from>
    <xdr:ext cx="62178" cy="51594"/>
    <xdr:sp macro="" textlink="">
      <xdr:nvSpPr>
        <xdr:cNvPr id="369" name="TextBox 36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393</xdr:row>
      <xdr:rowOff>0</xdr:rowOff>
    </xdr:from>
    <xdr:ext cx="62178" cy="51594"/>
    <xdr:sp macro="" textlink="">
      <xdr:nvSpPr>
        <xdr:cNvPr id="370" name="TextBox 36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394</xdr:row>
      <xdr:rowOff>0</xdr:rowOff>
    </xdr:from>
    <xdr:ext cx="62178" cy="51594"/>
    <xdr:sp macro="" textlink="">
      <xdr:nvSpPr>
        <xdr:cNvPr id="371" name="TextBox 37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395</xdr:row>
      <xdr:rowOff>0</xdr:rowOff>
    </xdr:from>
    <xdr:ext cx="62178" cy="51594"/>
    <xdr:sp macro="" textlink="">
      <xdr:nvSpPr>
        <xdr:cNvPr id="372" name="TextBox 37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396</xdr:row>
      <xdr:rowOff>0</xdr:rowOff>
    </xdr:from>
    <xdr:ext cx="62178" cy="51594"/>
    <xdr:sp macro="" textlink="">
      <xdr:nvSpPr>
        <xdr:cNvPr id="373" name="TextBox 37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397</xdr:row>
      <xdr:rowOff>0</xdr:rowOff>
    </xdr:from>
    <xdr:ext cx="62178" cy="51594"/>
    <xdr:sp macro="" textlink="">
      <xdr:nvSpPr>
        <xdr:cNvPr id="374" name="TextBox 37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398</xdr:row>
      <xdr:rowOff>0</xdr:rowOff>
    </xdr:from>
    <xdr:ext cx="62178" cy="51594"/>
    <xdr:sp macro="" textlink="">
      <xdr:nvSpPr>
        <xdr:cNvPr id="375" name="TextBox 37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399</xdr:row>
      <xdr:rowOff>0</xdr:rowOff>
    </xdr:from>
    <xdr:ext cx="62178" cy="51594"/>
    <xdr:sp macro="" textlink="">
      <xdr:nvSpPr>
        <xdr:cNvPr id="376" name="TextBox 37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400</xdr:row>
      <xdr:rowOff>0</xdr:rowOff>
    </xdr:from>
    <xdr:ext cx="62178" cy="51594"/>
    <xdr:sp macro="" textlink="">
      <xdr:nvSpPr>
        <xdr:cNvPr id="377" name="TextBox 37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401</xdr:row>
      <xdr:rowOff>0</xdr:rowOff>
    </xdr:from>
    <xdr:ext cx="62178" cy="51594"/>
    <xdr:sp macro="" textlink="">
      <xdr:nvSpPr>
        <xdr:cNvPr id="378" name="TextBox 37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402</xdr:row>
      <xdr:rowOff>0</xdr:rowOff>
    </xdr:from>
    <xdr:ext cx="62178" cy="51594"/>
    <xdr:sp macro="" textlink="">
      <xdr:nvSpPr>
        <xdr:cNvPr id="379" name="TextBox 37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403</xdr:row>
      <xdr:rowOff>0</xdr:rowOff>
    </xdr:from>
    <xdr:ext cx="62178" cy="51594"/>
    <xdr:sp macro="" textlink="">
      <xdr:nvSpPr>
        <xdr:cNvPr id="380" name="TextBox 37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404</xdr:row>
      <xdr:rowOff>0</xdr:rowOff>
    </xdr:from>
    <xdr:ext cx="62178" cy="51594"/>
    <xdr:sp macro="" textlink="">
      <xdr:nvSpPr>
        <xdr:cNvPr id="381" name="TextBox 38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405</xdr:row>
      <xdr:rowOff>0</xdr:rowOff>
    </xdr:from>
    <xdr:ext cx="62178" cy="51594"/>
    <xdr:sp macro="" textlink="">
      <xdr:nvSpPr>
        <xdr:cNvPr id="382" name="TextBox 38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406</xdr:row>
      <xdr:rowOff>0</xdr:rowOff>
    </xdr:from>
    <xdr:ext cx="62178" cy="51594"/>
    <xdr:sp macro="" textlink="">
      <xdr:nvSpPr>
        <xdr:cNvPr id="383" name="TextBox 38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407</xdr:row>
      <xdr:rowOff>0</xdr:rowOff>
    </xdr:from>
    <xdr:ext cx="62178" cy="51594"/>
    <xdr:sp macro="" textlink="">
      <xdr:nvSpPr>
        <xdr:cNvPr id="384" name="TextBox 38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408</xdr:row>
      <xdr:rowOff>0</xdr:rowOff>
    </xdr:from>
    <xdr:ext cx="62178" cy="51594"/>
    <xdr:sp macro="" textlink="">
      <xdr:nvSpPr>
        <xdr:cNvPr id="385" name="TextBox 38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412</xdr:row>
      <xdr:rowOff>0</xdr:rowOff>
    </xdr:from>
    <xdr:ext cx="62178" cy="51594"/>
    <xdr:sp macro="" textlink="">
      <xdr:nvSpPr>
        <xdr:cNvPr id="386" name="TextBox 38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413</xdr:row>
      <xdr:rowOff>0</xdr:rowOff>
    </xdr:from>
    <xdr:ext cx="62178" cy="51594"/>
    <xdr:sp macro="" textlink="">
      <xdr:nvSpPr>
        <xdr:cNvPr id="387" name="TextBox 38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414</xdr:row>
      <xdr:rowOff>0</xdr:rowOff>
    </xdr:from>
    <xdr:ext cx="62178" cy="51594"/>
    <xdr:sp macro="" textlink="">
      <xdr:nvSpPr>
        <xdr:cNvPr id="388" name="TextBox 38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415</xdr:row>
      <xdr:rowOff>0</xdr:rowOff>
    </xdr:from>
    <xdr:ext cx="62178" cy="51594"/>
    <xdr:sp macro="" textlink="">
      <xdr:nvSpPr>
        <xdr:cNvPr id="389" name="TextBox 38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416</xdr:row>
      <xdr:rowOff>0</xdr:rowOff>
    </xdr:from>
    <xdr:ext cx="62178" cy="51594"/>
    <xdr:sp macro="" textlink="">
      <xdr:nvSpPr>
        <xdr:cNvPr id="390" name="TextBox 38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417</xdr:row>
      <xdr:rowOff>0</xdr:rowOff>
    </xdr:from>
    <xdr:ext cx="62178" cy="51594"/>
    <xdr:sp macro="" textlink="">
      <xdr:nvSpPr>
        <xdr:cNvPr id="391" name="TextBox 39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418</xdr:row>
      <xdr:rowOff>0</xdr:rowOff>
    </xdr:from>
    <xdr:ext cx="62178" cy="51594"/>
    <xdr:sp macro="" textlink="">
      <xdr:nvSpPr>
        <xdr:cNvPr id="392" name="TextBox 39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419</xdr:row>
      <xdr:rowOff>0</xdr:rowOff>
    </xdr:from>
    <xdr:ext cx="62178" cy="51594"/>
    <xdr:sp macro="" textlink="">
      <xdr:nvSpPr>
        <xdr:cNvPr id="393" name="TextBox 39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420</xdr:row>
      <xdr:rowOff>0</xdr:rowOff>
    </xdr:from>
    <xdr:ext cx="62178" cy="51594"/>
    <xdr:sp macro="" textlink="">
      <xdr:nvSpPr>
        <xdr:cNvPr id="394" name="TextBox 39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421</xdr:row>
      <xdr:rowOff>0</xdr:rowOff>
    </xdr:from>
    <xdr:ext cx="62178" cy="51594"/>
    <xdr:sp macro="" textlink="">
      <xdr:nvSpPr>
        <xdr:cNvPr id="395" name="TextBox 39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422</xdr:row>
      <xdr:rowOff>0</xdr:rowOff>
    </xdr:from>
    <xdr:ext cx="62178" cy="51594"/>
    <xdr:sp macro="" textlink="">
      <xdr:nvSpPr>
        <xdr:cNvPr id="396" name="TextBox 39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423</xdr:row>
      <xdr:rowOff>0</xdr:rowOff>
    </xdr:from>
    <xdr:ext cx="62178" cy="51594"/>
    <xdr:sp macro="" textlink="">
      <xdr:nvSpPr>
        <xdr:cNvPr id="397" name="TextBox 39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424</xdr:row>
      <xdr:rowOff>0</xdr:rowOff>
    </xdr:from>
    <xdr:ext cx="62178" cy="51594"/>
    <xdr:sp macro="" textlink="">
      <xdr:nvSpPr>
        <xdr:cNvPr id="398" name="TextBox 39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425</xdr:row>
      <xdr:rowOff>0</xdr:rowOff>
    </xdr:from>
    <xdr:ext cx="62178" cy="51594"/>
    <xdr:sp macro="" textlink="">
      <xdr:nvSpPr>
        <xdr:cNvPr id="399" name="TextBox 39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426</xdr:row>
      <xdr:rowOff>0</xdr:rowOff>
    </xdr:from>
    <xdr:ext cx="62178" cy="51594"/>
    <xdr:sp macro="" textlink="">
      <xdr:nvSpPr>
        <xdr:cNvPr id="400" name="TextBox 39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427</xdr:row>
      <xdr:rowOff>0</xdr:rowOff>
    </xdr:from>
    <xdr:ext cx="62178" cy="51594"/>
    <xdr:sp macro="" textlink="">
      <xdr:nvSpPr>
        <xdr:cNvPr id="401" name="TextBox 40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428</xdr:row>
      <xdr:rowOff>0</xdr:rowOff>
    </xdr:from>
    <xdr:ext cx="62178" cy="51594"/>
    <xdr:sp macro="" textlink="">
      <xdr:nvSpPr>
        <xdr:cNvPr id="402" name="TextBox 40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429</xdr:row>
      <xdr:rowOff>0</xdr:rowOff>
    </xdr:from>
    <xdr:ext cx="62178" cy="51594"/>
    <xdr:sp macro="" textlink="">
      <xdr:nvSpPr>
        <xdr:cNvPr id="403" name="TextBox 40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430</xdr:row>
      <xdr:rowOff>0</xdr:rowOff>
    </xdr:from>
    <xdr:ext cx="62178" cy="51594"/>
    <xdr:sp macro="" textlink="">
      <xdr:nvSpPr>
        <xdr:cNvPr id="404" name="TextBox 40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431</xdr:row>
      <xdr:rowOff>0</xdr:rowOff>
    </xdr:from>
    <xdr:ext cx="62178" cy="51594"/>
    <xdr:sp macro="" textlink="">
      <xdr:nvSpPr>
        <xdr:cNvPr id="405" name="TextBox 40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432</xdr:row>
      <xdr:rowOff>0</xdr:rowOff>
    </xdr:from>
    <xdr:ext cx="62178" cy="51594"/>
    <xdr:sp macro="" textlink="">
      <xdr:nvSpPr>
        <xdr:cNvPr id="406" name="TextBox 40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433</xdr:row>
      <xdr:rowOff>0</xdr:rowOff>
    </xdr:from>
    <xdr:ext cx="62178" cy="51594"/>
    <xdr:sp macro="" textlink="">
      <xdr:nvSpPr>
        <xdr:cNvPr id="407" name="TextBox 40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434</xdr:row>
      <xdr:rowOff>0</xdr:rowOff>
    </xdr:from>
    <xdr:ext cx="62178" cy="51594"/>
    <xdr:sp macro="" textlink="">
      <xdr:nvSpPr>
        <xdr:cNvPr id="408" name="TextBox 40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435</xdr:row>
      <xdr:rowOff>0</xdr:rowOff>
    </xdr:from>
    <xdr:ext cx="62178" cy="51594"/>
    <xdr:sp macro="" textlink="">
      <xdr:nvSpPr>
        <xdr:cNvPr id="409" name="TextBox 40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436</xdr:row>
      <xdr:rowOff>0</xdr:rowOff>
    </xdr:from>
    <xdr:ext cx="62178" cy="51594"/>
    <xdr:sp macro="" textlink="">
      <xdr:nvSpPr>
        <xdr:cNvPr id="410" name="TextBox 40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437</xdr:row>
      <xdr:rowOff>0</xdr:rowOff>
    </xdr:from>
    <xdr:ext cx="62178" cy="51594"/>
    <xdr:sp macro="" textlink="">
      <xdr:nvSpPr>
        <xdr:cNvPr id="411" name="TextBox 41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438</xdr:row>
      <xdr:rowOff>0</xdr:rowOff>
    </xdr:from>
    <xdr:ext cx="62178" cy="51594"/>
    <xdr:sp macro="" textlink="">
      <xdr:nvSpPr>
        <xdr:cNvPr id="412" name="TextBox 41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439</xdr:row>
      <xdr:rowOff>0</xdr:rowOff>
    </xdr:from>
    <xdr:ext cx="62178" cy="51594"/>
    <xdr:sp macro="" textlink="">
      <xdr:nvSpPr>
        <xdr:cNvPr id="413" name="TextBox 41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440</xdr:row>
      <xdr:rowOff>0</xdr:rowOff>
    </xdr:from>
    <xdr:ext cx="62178" cy="51594"/>
    <xdr:sp macro="" textlink="">
      <xdr:nvSpPr>
        <xdr:cNvPr id="414" name="TextBox 41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441</xdr:row>
      <xdr:rowOff>0</xdr:rowOff>
    </xdr:from>
    <xdr:ext cx="62178" cy="51594"/>
    <xdr:sp macro="" textlink="">
      <xdr:nvSpPr>
        <xdr:cNvPr id="415" name="TextBox 41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442</xdr:row>
      <xdr:rowOff>0</xdr:rowOff>
    </xdr:from>
    <xdr:ext cx="62178" cy="51594"/>
    <xdr:sp macro="" textlink="">
      <xdr:nvSpPr>
        <xdr:cNvPr id="416" name="TextBox 41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443</xdr:row>
      <xdr:rowOff>0</xdr:rowOff>
    </xdr:from>
    <xdr:ext cx="62178" cy="51594"/>
    <xdr:sp macro="" textlink="">
      <xdr:nvSpPr>
        <xdr:cNvPr id="417" name="TextBox 41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444</xdr:row>
      <xdr:rowOff>0</xdr:rowOff>
    </xdr:from>
    <xdr:ext cx="62178" cy="51594"/>
    <xdr:sp macro="" textlink="">
      <xdr:nvSpPr>
        <xdr:cNvPr id="418" name="TextBox 41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445</xdr:row>
      <xdr:rowOff>0</xdr:rowOff>
    </xdr:from>
    <xdr:ext cx="62178" cy="51594"/>
    <xdr:sp macro="" textlink="">
      <xdr:nvSpPr>
        <xdr:cNvPr id="419" name="TextBox 41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446</xdr:row>
      <xdr:rowOff>0</xdr:rowOff>
    </xdr:from>
    <xdr:ext cx="62178" cy="51594"/>
    <xdr:sp macro="" textlink="">
      <xdr:nvSpPr>
        <xdr:cNvPr id="420" name="TextBox 41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447</xdr:row>
      <xdr:rowOff>0</xdr:rowOff>
    </xdr:from>
    <xdr:ext cx="62178" cy="51594"/>
    <xdr:sp macro="" textlink="">
      <xdr:nvSpPr>
        <xdr:cNvPr id="421" name="TextBox 42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448</xdr:row>
      <xdr:rowOff>0</xdr:rowOff>
    </xdr:from>
    <xdr:ext cx="62178" cy="51594"/>
    <xdr:sp macro="" textlink="">
      <xdr:nvSpPr>
        <xdr:cNvPr id="422" name="TextBox 42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449</xdr:row>
      <xdr:rowOff>0</xdr:rowOff>
    </xdr:from>
    <xdr:ext cx="62178" cy="51594"/>
    <xdr:sp macro="" textlink="">
      <xdr:nvSpPr>
        <xdr:cNvPr id="423" name="TextBox 42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450</xdr:row>
      <xdr:rowOff>0</xdr:rowOff>
    </xdr:from>
    <xdr:ext cx="62178" cy="51594"/>
    <xdr:sp macro="" textlink="">
      <xdr:nvSpPr>
        <xdr:cNvPr id="424" name="TextBox 42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451</xdr:row>
      <xdr:rowOff>0</xdr:rowOff>
    </xdr:from>
    <xdr:ext cx="62178" cy="51594"/>
    <xdr:sp macro="" textlink="">
      <xdr:nvSpPr>
        <xdr:cNvPr id="425" name="TextBox 42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452</xdr:row>
      <xdr:rowOff>0</xdr:rowOff>
    </xdr:from>
    <xdr:ext cx="62178" cy="51594"/>
    <xdr:sp macro="" textlink="">
      <xdr:nvSpPr>
        <xdr:cNvPr id="426" name="TextBox 42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453</xdr:row>
      <xdr:rowOff>0</xdr:rowOff>
    </xdr:from>
    <xdr:ext cx="62178" cy="51594"/>
    <xdr:sp macro="" textlink="">
      <xdr:nvSpPr>
        <xdr:cNvPr id="427" name="TextBox 42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454</xdr:row>
      <xdr:rowOff>0</xdr:rowOff>
    </xdr:from>
    <xdr:ext cx="62178" cy="51594"/>
    <xdr:sp macro="" textlink="">
      <xdr:nvSpPr>
        <xdr:cNvPr id="428" name="TextBox 42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455</xdr:row>
      <xdr:rowOff>0</xdr:rowOff>
    </xdr:from>
    <xdr:ext cx="62178" cy="51594"/>
    <xdr:sp macro="" textlink="">
      <xdr:nvSpPr>
        <xdr:cNvPr id="429" name="TextBox 42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458</xdr:row>
      <xdr:rowOff>0</xdr:rowOff>
    </xdr:from>
    <xdr:ext cx="62178" cy="51594"/>
    <xdr:sp macro="" textlink="">
      <xdr:nvSpPr>
        <xdr:cNvPr id="430" name="TextBox 42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459</xdr:row>
      <xdr:rowOff>0</xdr:rowOff>
    </xdr:from>
    <xdr:ext cx="62178" cy="51594"/>
    <xdr:sp macro="" textlink="">
      <xdr:nvSpPr>
        <xdr:cNvPr id="431" name="TextBox 43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460</xdr:row>
      <xdr:rowOff>0</xdr:rowOff>
    </xdr:from>
    <xdr:ext cx="62178" cy="51594"/>
    <xdr:sp macro="" textlink="">
      <xdr:nvSpPr>
        <xdr:cNvPr id="432" name="TextBox 43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462</xdr:row>
      <xdr:rowOff>0</xdr:rowOff>
    </xdr:from>
    <xdr:ext cx="62178" cy="51594"/>
    <xdr:sp macro="" textlink="">
      <xdr:nvSpPr>
        <xdr:cNvPr id="433" name="TextBox 43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465</xdr:row>
      <xdr:rowOff>0</xdr:rowOff>
    </xdr:from>
    <xdr:ext cx="62178" cy="51594"/>
    <xdr:sp macro="" textlink="">
      <xdr:nvSpPr>
        <xdr:cNvPr id="434" name="TextBox 43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467</xdr:row>
      <xdr:rowOff>0</xdr:rowOff>
    </xdr:from>
    <xdr:ext cx="62178" cy="51594"/>
    <xdr:sp macro="" textlink="">
      <xdr:nvSpPr>
        <xdr:cNvPr id="435" name="TextBox 43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470</xdr:row>
      <xdr:rowOff>0</xdr:rowOff>
    </xdr:from>
    <xdr:ext cx="62178" cy="51594"/>
    <xdr:sp macro="" textlink="">
      <xdr:nvSpPr>
        <xdr:cNvPr id="436" name="TextBox 43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471</xdr:row>
      <xdr:rowOff>0</xdr:rowOff>
    </xdr:from>
    <xdr:ext cx="62178" cy="51594"/>
    <xdr:sp macro="" textlink="">
      <xdr:nvSpPr>
        <xdr:cNvPr id="437" name="TextBox 43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472</xdr:row>
      <xdr:rowOff>0</xdr:rowOff>
    </xdr:from>
    <xdr:ext cx="62178" cy="51594"/>
    <xdr:sp macro="" textlink="">
      <xdr:nvSpPr>
        <xdr:cNvPr id="438" name="TextBox 43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473</xdr:row>
      <xdr:rowOff>0</xdr:rowOff>
    </xdr:from>
    <xdr:ext cx="62178" cy="51594"/>
    <xdr:sp macro="" textlink="">
      <xdr:nvSpPr>
        <xdr:cNvPr id="439" name="TextBox 43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474</xdr:row>
      <xdr:rowOff>0</xdr:rowOff>
    </xdr:from>
    <xdr:ext cx="62178" cy="51594"/>
    <xdr:sp macro="" textlink="">
      <xdr:nvSpPr>
        <xdr:cNvPr id="440" name="TextBox 43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475</xdr:row>
      <xdr:rowOff>0</xdr:rowOff>
    </xdr:from>
    <xdr:ext cx="62178" cy="51594"/>
    <xdr:sp macro="" textlink="">
      <xdr:nvSpPr>
        <xdr:cNvPr id="441" name="TextBox 44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476</xdr:row>
      <xdr:rowOff>0</xdr:rowOff>
    </xdr:from>
    <xdr:ext cx="62178" cy="51594"/>
    <xdr:sp macro="" textlink="">
      <xdr:nvSpPr>
        <xdr:cNvPr id="442" name="TextBox 44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477</xdr:row>
      <xdr:rowOff>0</xdr:rowOff>
    </xdr:from>
    <xdr:ext cx="62178" cy="51594"/>
    <xdr:sp macro="" textlink="">
      <xdr:nvSpPr>
        <xdr:cNvPr id="443" name="TextBox 44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478</xdr:row>
      <xdr:rowOff>0</xdr:rowOff>
    </xdr:from>
    <xdr:ext cx="62178" cy="51594"/>
    <xdr:sp macro="" textlink="">
      <xdr:nvSpPr>
        <xdr:cNvPr id="444" name="TextBox 44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479</xdr:row>
      <xdr:rowOff>0</xdr:rowOff>
    </xdr:from>
    <xdr:ext cx="62178" cy="51594"/>
    <xdr:sp macro="" textlink="">
      <xdr:nvSpPr>
        <xdr:cNvPr id="445" name="TextBox 44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480</xdr:row>
      <xdr:rowOff>0</xdr:rowOff>
    </xdr:from>
    <xdr:ext cx="62178" cy="51594"/>
    <xdr:sp macro="" textlink="">
      <xdr:nvSpPr>
        <xdr:cNvPr id="446" name="TextBox 44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481</xdr:row>
      <xdr:rowOff>0</xdr:rowOff>
    </xdr:from>
    <xdr:ext cx="62178" cy="51594"/>
    <xdr:sp macro="" textlink="">
      <xdr:nvSpPr>
        <xdr:cNvPr id="447" name="TextBox 44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482</xdr:row>
      <xdr:rowOff>0</xdr:rowOff>
    </xdr:from>
    <xdr:ext cx="62178" cy="51594"/>
    <xdr:sp macro="" textlink="">
      <xdr:nvSpPr>
        <xdr:cNvPr id="448" name="TextBox 44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483</xdr:row>
      <xdr:rowOff>0</xdr:rowOff>
    </xdr:from>
    <xdr:ext cx="62178" cy="51594"/>
    <xdr:sp macro="" textlink="">
      <xdr:nvSpPr>
        <xdr:cNvPr id="449" name="TextBox 44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484</xdr:row>
      <xdr:rowOff>0</xdr:rowOff>
    </xdr:from>
    <xdr:ext cx="62178" cy="51594"/>
    <xdr:sp macro="" textlink="">
      <xdr:nvSpPr>
        <xdr:cNvPr id="450" name="TextBox 44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485</xdr:row>
      <xdr:rowOff>0</xdr:rowOff>
    </xdr:from>
    <xdr:ext cx="62178" cy="51594"/>
    <xdr:sp macro="" textlink="">
      <xdr:nvSpPr>
        <xdr:cNvPr id="451" name="TextBox 45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488</xdr:row>
      <xdr:rowOff>0</xdr:rowOff>
    </xdr:from>
    <xdr:ext cx="62178" cy="51594"/>
    <xdr:sp macro="" textlink="">
      <xdr:nvSpPr>
        <xdr:cNvPr id="452" name="TextBox 45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489</xdr:row>
      <xdr:rowOff>0</xdr:rowOff>
    </xdr:from>
    <xdr:ext cx="62178" cy="51594"/>
    <xdr:sp macro="" textlink="">
      <xdr:nvSpPr>
        <xdr:cNvPr id="453" name="TextBox 45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490</xdr:row>
      <xdr:rowOff>0</xdr:rowOff>
    </xdr:from>
    <xdr:ext cx="62178" cy="51594"/>
    <xdr:sp macro="" textlink="">
      <xdr:nvSpPr>
        <xdr:cNvPr id="454" name="TextBox 45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491</xdr:row>
      <xdr:rowOff>0</xdr:rowOff>
    </xdr:from>
    <xdr:ext cx="62178" cy="51594"/>
    <xdr:sp macro="" textlink="">
      <xdr:nvSpPr>
        <xdr:cNvPr id="455" name="TextBox 45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492</xdr:row>
      <xdr:rowOff>0</xdr:rowOff>
    </xdr:from>
    <xdr:ext cx="62178" cy="51594"/>
    <xdr:sp macro="" textlink="">
      <xdr:nvSpPr>
        <xdr:cNvPr id="456" name="TextBox 45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493</xdr:row>
      <xdr:rowOff>0</xdr:rowOff>
    </xdr:from>
    <xdr:ext cx="62178" cy="51594"/>
    <xdr:sp macro="" textlink="">
      <xdr:nvSpPr>
        <xdr:cNvPr id="457" name="TextBox 45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494</xdr:row>
      <xdr:rowOff>0</xdr:rowOff>
    </xdr:from>
    <xdr:ext cx="62178" cy="51594"/>
    <xdr:sp macro="" textlink="">
      <xdr:nvSpPr>
        <xdr:cNvPr id="458" name="TextBox 45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495</xdr:row>
      <xdr:rowOff>0</xdr:rowOff>
    </xdr:from>
    <xdr:ext cx="62178" cy="51594"/>
    <xdr:sp macro="" textlink="">
      <xdr:nvSpPr>
        <xdr:cNvPr id="459" name="TextBox 45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496</xdr:row>
      <xdr:rowOff>0</xdr:rowOff>
    </xdr:from>
    <xdr:ext cx="62178" cy="51594"/>
    <xdr:sp macro="" textlink="">
      <xdr:nvSpPr>
        <xdr:cNvPr id="460" name="TextBox 45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497</xdr:row>
      <xdr:rowOff>0</xdr:rowOff>
    </xdr:from>
    <xdr:ext cx="62178" cy="51594"/>
    <xdr:sp macro="" textlink="">
      <xdr:nvSpPr>
        <xdr:cNvPr id="461" name="TextBox 46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498</xdr:row>
      <xdr:rowOff>0</xdr:rowOff>
    </xdr:from>
    <xdr:ext cx="62178" cy="51594"/>
    <xdr:sp macro="" textlink="">
      <xdr:nvSpPr>
        <xdr:cNvPr id="462" name="TextBox 46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499</xdr:row>
      <xdr:rowOff>0</xdr:rowOff>
    </xdr:from>
    <xdr:ext cx="62178" cy="51594"/>
    <xdr:sp macro="" textlink="">
      <xdr:nvSpPr>
        <xdr:cNvPr id="463" name="TextBox 46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500</xdr:row>
      <xdr:rowOff>0</xdr:rowOff>
    </xdr:from>
    <xdr:ext cx="62178" cy="51594"/>
    <xdr:sp macro="" textlink="">
      <xdr:nvSpPr>
        <xdr:cNvPr id="464" name="TextBox 46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501</xdr:row>
      <xdr:rowOff>0</xdr:rowOff>
    </xdr:from>
    <xdr:ext cx="62178" cy="51594"/>
    <xdr:sp macro="" textlink="">
      <xdr:nvSpPr>
        <xdr:cNvPr id="465" name="TextBox 46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502</xdr:row>
      <xdr:rowOff>0</xdr:rowOff>
    </xdr:from>
    <xdr:ext cx="62178" cy="51594"/>
    <xdr:sp macro="" textlink="">
      <xdr:nvSpPr>
        <xdr:cNvPr id="466" name="TextBox 46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503</xdr:row>
      <xdr:rowOff>0</xdr:rowOff>
    </xdr:from>
    <xdr:ext cx="62178" cy="51594"/>
    <xdr:sp macro="" textlink="">
      <xdr:nvSpPr>
        <xdr:cNvPr id="467" name="TextBox 46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504</xdr:row>
      <xdr:rowOff>0</xdr:rowOff>
    </xdr:from>
    <xdr:ext cx="62178" cy="51594"/>
    <xdr:sp macro="" textlink="">
      <xdr:nvSpPr>
        <xdr:cNvPr id="468" name="TextBox 46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505</xdr:row>
      <xdr:rowOff>0</xdr:rowOff>
    </xdr:from>
    <xdr:ext cx="62178" cy="51594"/>
    <xdr:sp macro="" textlink="">
      <xdr:nvSpPr>
        <xdr:cNvPr id="469" name="TextBox 46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506</xdr:row>
      <xdr:rowOff>0</xdr:rowOff>
    </xdr:from>
    <xdr:ext cx="62178" cy="51594"/>
    <xdr:sp macro="" textlink="">
      <xdr:nvSpPr>
        <xdr:cNvPr id="470" name="TextBox 46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507</xdr:row>
      <xdr:rowOff>0</xdr:rowOff>
    </xdr:from>
    <xdr:ext cx="62178" cy="51594"/>
    <xdr:sp macro="" textlink="">
      <xdr:nvSpPr>
        <xdr:cNvPr id="471" name="TextBox 47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508</xdr:row>
      <xdr:rowOff>0</xdr:rowOff>
    </xdr:from>
    <xdr:ext cx="62178" cy="51594"/>
    <xdr:sp macro="" textlink="">
      <xdr:nvSpPr>
        <xdr:cNvPr id="472" name="TextBox 47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509</xdr:row>
      <xdr:rowOff>0</xdr:rowOff>
    </xdr:from>
    <xdr:ext cx="62178" cy="51594"/>
    <xdr:sp macro="" textlink="">
      <xdr:nvSpPr>
        <xdr:cNvPr id="473" name="TextBox 47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510</xdr:row>
      <xdr:rowOff>0</xdr:rowOff>
    </xdr:from>
    <xdr:ext cx="62178" cy="51594"/>
    <xdr:sp macro="" textlink="">
      <xdr:nvSpPr>
        <xdr:cNvPr id="474" name="TextBox 47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511</xdr:row>
      <xdr:rowOff>0</xdr:rowOff>
    </xdr:from>
    <xdr:ext cx="62178" cy="51594"/>
    <xdr:sp macro="" textlink="">
      <xdr:nvSpPr>
        <xdr:cNvPr id="475" name="TextBox 47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512</xdr:row>
      <xdr:rowOff>0</xdr:rowOff>
    </xdr:from>
    <xdr:ext cx="62178" cy="51594"/>
    <xdr:sp macro="" textlink="">
      <xdr:nvSpPr>
        <xdr:cNvPr id="476" name="TextBox 47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513</xdr:row>
      <xdr:rowOff>0</xdr:rowOff>
    </xdr:from>
    <xdr:ext cx="62178" cy="51594"/>
    <xdr:sp macro="" textlink="">
      <xdr:nvSpPr>
        <xdr:cNvPr id="477" name="TextBox 47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514</xdr:row>
      <xdr:rowOff>0</xdr:rowOff>
    </xdr:from>
    <xdr:ext cx="62178" cy="51594"/>
    <xdr:sp macro="" textlink="">
      <xdr:nvSpPr>
        <xdr:cNvPr id="478" name="TextBox 47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515</xdr:row>
      <xdr:rowOff>0</xdr:rowOff>
    </xdr:from>
    <xdr:ext cx="62178" cy="51594"/>
    <xdr:sp macro="" textlink="">
      <xdr:nvSpPr>
        <xdr:cNvPr id="479" name="TextBox 47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516</xdr:row>
      <xdr:rowOff>0</xdr:rowOff>
    </xdr:from>
    <xdr:ext cx="62178" cy="51594"/>
    <xdr:sp macro="" textlink="">
      <xdr:nvSpPr>
        <xdr:cNvPr id="480" name="TextBox 47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517</xdr:row>
      <xdr:rowOff>0</xdr:rowOff>
    </xdr:from>
    <xdr:ext cx="62178" cy="51594"/>
    <xdr:sp macro="" textlink="">
      <xdr:nvSpPr>
        <xdr:cNvPr id="481" name="TextBox 48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518</xdr:row>
      <xdr:rowOff>0</xdr:rowOff>
    </xdr:from>
    <xdr:ext cx="62178" cy="51594"/>
    <xdr:sp macro="" textlink="">
      <xdr:nvSpPr>
        <xdr:cNvPr id="482" name="TextBox 48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519</xdr:row>
      <xdr:rowOff>0</xdr:rowOff>
    </xdr:from>
    <xdr:ext cx="62178" cy="51594"/>
    <xdr:sp macro="" textlink="">
      <xdr:nvSpPr>
        <xdr:cNvPr id="483" name="TextBox 48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520</xdr:row>
      <xdr:rowOff>0</xdr:rowOff>
    </xdr:from>
    <xdr:ext cx="62178" cy="51594"/>
    <xdr:sp macro="" textlink="">
      <xdr:nvSpPr>
        <xdr:cNvPr id="484" name="TextBox 48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521</xdr:row>
      <xdr:rowOff>0</xdr:rowOff>
    </xdr:from>
    <xdr:ext cx="62178" cy="51594"/>
    <xdr:sp macro="" textlink="">
      <xdr:nvSpPr>
        <xdr:cNvPr id="485" name="TextBox 48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522</xdr:row>
      <xdr:rowOff>0</xdr:rowOff>
    </xdr:from>
    <xdr:ext cx="62178" cy="51594"/>
    <xdr:sp macro="" textlink="">
      <xdr:nvSpPr>
        <xdr:cNvPr id="486" name="TextBox 48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523</xdr:row>
      <xdr:rowOff>0</xdr:rowOff>
    </xdr:from>
    <xdr:ext cx="62178" cy="51594"/>
    <xdr:sp macro="" textlink="">
      <xdr:nvSpPr>
        <xdr:cNvPr id="487" name="TextBox 48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524</xdr:row>
      <xdr:rowOff>0</xdr:rowOff>
    </xdr:from>
    <xdr:ext cx="62178" cy="51594"/>
    <xdr:sp macro="" textlink="">
      <xdr:nvSpPr>
        <xdr:cNvPr id="488" name="TextBox 48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525</xdr:row>
      <xdr:rowOff>0</xdr:rowOff>
    </xdr:from>
    <xdr:ext cx="62178" cy="51594"/>
    <xdr:sp macro="" textlink="">
      <xdr:nvSpPr>
        <xdr:cNvPr id="489" name="TextBox 48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526</xdr:row>
      <xdr:rowOff>0</xdr:rowOff>
    </xdr:from>
    <xdr:ext cx="62178" cy="51594"/>
    <xdr:sp macro="" textlink="">
      <xdr:nvSpPr>
        <xdr:cNvPr id="490" name="TextBox 48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527</xdr:row>
      <xdr:rowOff>0</xdr:rowOff>
    </xdr:from>
    <xdr:ext cx="62178" cy="51594"/>
    <xdr:sp macro="" textlink="">
      <xdr:nvSpPr>
        <xdr:cNvPr id="491" name="TextBox 49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528</xdr:row>
      <xdr:rowOff>0</xdr:rowOff>
    </xdr:from>
    <xdr:ext cx="62178" cy="51594"/>
    <xdr:sp macro="" textlink="">
      <xdr:nvSpPr>
        <xdr:cNvPr id="492" name="TextBox 49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529</xdr:row>
      <xdr:rowOff>0</xdr:rowOff>
    </xdr:from>
    <xdr:ext cx="62178" cy="51594"/>
    <xdr:sp macro="" textlink="">
      <xdr:nvSpPr>
        <xdr:cNvPr id="493" name="TextBox 49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530</xdr:row>
      <xdr:rowOff>0</xdr:rowOff>
    </xdr:from>
    <xdr:ext cx="62178" cy="51594"/>
    <xdr:sp macro="" textlink="">
      <xdr:nvSpPr>
        <xdr:cNvPr id="494" name="TextBox 49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531</xdr:row>
      <xdr:rowOff>0</xdr:rowOff>
    </xdr:from>
    <xdr:ext cx="62178" cy="51594"/>
    <xdr:sp macro="" textlink="">
      <xdr:nvSpPr>
        <xdr:cNvPr id="495" name="TextBox 49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532</xdr:row>
      <xdr:rowOff>0</xdr:rowOff>
    </xdr:from>
    <xdr:ext cx="62178" cy="51594"/>
    <xdr:sp macro="" textlink="">
      <xdr:nvSpPr>
        <xdr:cNvPr id="496" name="TextBox 49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533</xdr:row>
      <xdr:rowOff>0</xdr:rowOff>
    </xdr:from>
    <xdr:ext cx="62178" cy="51594"/>
    <xdr:sp macro="" textlink="">
      <xdr:nvSpPr>
        <xdr:cNvPr id="497" name="TextBox 49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534</xdr:row>
      <xdr:rowOff>0</xdr:rowOff>
    </xdr:from>
    <xdr:ext cx="62178" cy="51594"/>
    <xdr:sp macro="" textlink="">
      <xdr:nvSpPr>
        <xdr:cNvPr id="498" name="TextBox 49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535</xdr:row>
      <xdr:rowOff>0</xdr:rowOff>
    </xdr:from>
    <xdr:ext cx="62178" cy="51594"/>
    <xdr:sp macro="" textlink="">
      <xdr:nvSpPr>
        <xdr:cNvPr id="499" name="TextBox 49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536</xdr:row>
      <xdr:rowOff>0</xdr:rowOff>
    </xdr:from>
    <xdr:ext cx="62178" cy="51594"/>
    <xdr:sp macro="" textlink="">
      <xdr:nvSpPr>
        <xdr:cNvPr id="500" name="TextBox 49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537</xdr:row>
      <xdr:rowOff>0</xdr:rowOff>
    </xdr:from>
    <xdr:ext cx="62178" cy="51594"/>
    <xdr:sp macro="" textlink="">
      <xdr:nvSpPr>
        <xdr:cNvPr id="501" name="TextBox 50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538</xdr:row>
      <xdr:rowOff>0</xdr:rowOff>
    </xdr:from>
    <xdr:ext cx="62178" cy="51594"/>
    <xdr:sp macro="" textlink="">
      <xdr:nvSpPr>
        <xdr:cNvPr id="502" name="TextBox 50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539</xdr:row>
      <xdr:rowOff>0</xdr:rowOff>
    </xdr:from>
    <xdr:ext cx="62178" cy="51594"/>
    <xdr:sp macro="" textlink="">
      <xdr:nvSpPr>
        <xdr:cNvPr id="503" name="TextBox 50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540</xdr:row>
      <xdr:rowOff>0</xdr:rowOff>
    </xdr:from>
    <xdr:ext cx="62178" cy="51594"/>
    <xdr:sp macro="" textlink="">
      <xdr:nvSpPr>
        <xdr:cNvPr id="504" name="TextBox 50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541</xdr:row>
      <xdr:rowOff>0</xdr:rowOff>
    </xdr:from>
    <xdr:ext cx="62178" cy="51594"/>
    <xdr:sp macro="" textlink="">
      <xdr:nvSpPr>
        <xdr:cNvPr id="505" name="TextBox 50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542</xdr:row>
      <xdr:rowOff>0</xdr:rowOff>
    </xdr:from>
    <xdr:ext cx="62178" cy="51594"/>
    <xdr:sp macro="" textlink="">
      <xdr:nvSpPr>
        <xdr:cNvPr id="506" name="TextBox 50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543</xdr:row>
      <xdr:rowOff>0</xdr:rowOff>
    </xdr:from>
    <xdr:ext cx="62178" cy="51594"/>
    <xdr:sp macro="" textlink="">
      <xdr:nvSpPr>
        <xdr:cNvPr id="507" name="TextBox 50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544</xdr:row>
      <xdr:rowOff>0</xdr:rowOff>
    </xdr:from>
    <xdr:ext cx="62178" cy="51594"/>
    <xdr:sp macro="" textlink="">
      <xdr:nvSpPr>
        <xdr:cNvPr id="508" name="TextBox 50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545</xdr:row>
      <xdr:rowOff>0</xdr:rowOff>
    </xdr:from>
    <xdr:ext cx="62178" cy="51594"/>
    <xdr:sp macro="" textlink="">
      <xdr:nvSpPr>
        <xdr:cNvPr id="509" name="TextBox 50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546</xdr:row>
      <xdr:rowOff>0</xdr:rowOff>
    </xdr:from>
    <xdr:ext cx="62178" cy="51594"/>
    <xdr:sp macro="" textlink="">
      <xdr:nvSpPr>
        <xdr:cNvPr id="510" name="TextBox 50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547</xdr:row>
      <xdr:rowOff>0</xdr:rowOff>
    </xdr:from>
    <xdr:ext cx="62178" cy="51594"/>
    <xdr:sp macro="" textlink="">
      <xdr:nvSpPr>
        <xdr:cNvPr id="511" name="TextBox 51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548</xdr:row>
      <xdr:rowOff>0</xdr:rowOff>
    </xdr:from>
    <xdr:ext cx="62178" cy="51594"/>
    <xdr:sp macro="" textlink="">
      <xdr:nvSpPr>
        <xdr:cNvPr id="512" name="TextBox 51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549</xdr:row>
      <xdr:rowOff>0</xdr:rowOff>
    </xdr:from>
    <xdr:ext cx="62178" cy="51594"/>
    <xdr:sp macro="" textlink="">
      <xdr:nvSpPr>
        <xdr:cNvPr id="513" name="TextBox 51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550</xdr:row>
      <xdr:rowOff>0</xdr:rowOff>
    </xdr:from>
    <xdr:ext cx="62178" cy="51594"/>
    <xdr:sp macro="" textlink="">
      <xdr:nvSpPr>
        <xdr:cNvPr id="514" name="TextBox 51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551</xdr:row>
      <xdr:rowOff>0</xdr:rowOff>
    </xdr:from>
    <xdr:ext cx="62178" cy="51594"/>
    <xdr:sp macro="" textlink="">
      <xdr:nvSpPr>
        <xdr:cNvPr id="515" name="TextBox 51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552</xdr:row>
      <xdr:rowOff>0</xdr:rowOff>
    </xdr:from>
    <xdr:ext cx="62178" cy="51594"/>
    <xdr:sp macro="" textlink="">
      <xdr:nvSpPr>
        <xdr:cNvPr id="516" name="TextBox 51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553</xdr:row>
      <xdr:rowOff>0</xdr:rowOff>
    </xdr:from>
    <xdr:ext cx="62178" cy="51594"/>
    <xdr:sp macro="" textlink="">
      <xdr:nvSpPr>
        <xdr:cNvPr id="517" name="TextBox 51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554</xdr:row>
      <xdr:rowOff>0</xdr:rowOff>
    </xdr:from>
    <xdr:ext cx="62178" cy="51594"/>
    <xdr:sp macro="" textlink="">
      <xdr:nvSpPr>
        <xdr:cNvPr id="518" name="TextBox 51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555</xdr:row>
      <xdr:rowOff>0</xdr:rowOff>
    </xdr:from>
    <xdr:ext cx="62178" cy="51594"/>
    <xdr:sp macro="" textlink="">
      <xdr:nvSpPr>
        <xdr:cNvPr id="519" name="TextBox 51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556</xdr:row>
      <xdr:rowOff>0</xdr:rowOff>
    </xdr:from>
    <xdr:ext cx="62178" cy="51594"/>
    <xdr:sp macro="" textlink="">
      <xdr:nvSpPr>
        <xdr:cNvPr id="520" name="TextBox 51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557</xdr:row>
      <xdr:rowOff>0</xdr:rowOff>
    </xdr:from>
    <xdr:ext cx="62178" cy="51594"/>
    <xdr:sp macro="" textlink="">
      <xdr:nvSpPr>
        <xdr:cNvPr id="521" name="TextBox 52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558</xdr:row>
      <xdr:rowOff>0</xdr:rowOff>
    </xdr:from>
    <xdr:ext cx="62178" cy="51594"/>
    <xdr:sp macro="" textlink="">
      <xdr:nvSpPr>
        <xdr:cNvPr id="522" name="TextBox 52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559</xdr:row>
      <xdr:rowOff>0</xdr:rowOff>
    </xdr:from>
    <xdr:ext cx="62178" cy="51594"/>
    <xdr:sp macro="" textlink="">
      <xdr:nvSpPr>
        <xdr:cNvPr id="523" name="TextBox 52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560</xdr:row>
      <xdr:rowOff>0</xdr:rowOff>
    </xdr:from>
    <xdr:ext cx="62178" cy="51594"/>
    <xdr:sp macro="" textlink="">
      <xdr:nvSpPr>
        <xdr:cNvPr id="524" name="TextBox 52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561</xdr:row>
      <xdr:rowOff>0</xdr:rowOff>
    </xdr:from>
    <xdr:ext cx="62178" cy="51594"/>
    <xdr:sp macro="" textlink="">
      <xdr:nvSpPr>
        <xdr:cNvPr id="525" name="TextBox 52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562</xdr:row>
      <xdr:rowOff>0</xdr:rowOff>
    </xdr:from>
    <xdr:ext cx="62178" cy="51594"/>
    <xdr:sp macro="" textlink="">
      <xdr:nvSpPr>
        <xdr:cNvPr id="526" name="TextBox 52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563</xdr:row>
      <xdr:rowOff>0</xdr:rowOff>
    </xdr:from>
    <xdr:ext cx="62178" cy="51594"/>
    <xdr:sp macro="" textlink="">
      <xdr:nvSpPr>
        <xdr:cNvPr id="527" name="TextBox 52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564</xdr:row>
      <xdr:rowOff>0</xdr:rowOff>
    </xdr:from>
    <xdr:ext cx="62178" cy="51594"/>
    <xdr:sp macro="" textlink="">
      <xdr:nvSpPr>
        <xdr:cNvPr id="528" name="TextBox 52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565</xdr:row>
      <xdr:rowOff>0</xdr:rowOff>
    </xdr:from>
    <xdr:ext cx="62178" cy="51594"/>
    <xdr:sp macro="" textlink="">
      <xdr:nvSpPr>
        <xdr:cNvPr id="529" name="TextBox 52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566</xdr:row>
      <xdr:rowOff>0</xdr:rowOff>
    </xdr:from>
    <xdr:ext cx="62178" cy="51594"/>
    <xdr:sp macro="" textlink="">
      <xdr:nvSpPr>
        <xdr:cNvPr id="530" name="TextBox 52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567</xdr:row>
      <xdr:rowOff>0</xdr:rowOff>
    </xdr:from>
    <xdr:ext cx="62178" cy="51594"/>
    <xdr:sp macro="" textlink="">
      <xdr:nvSpPr>
        <xdr:cNvPr id="531" name="TextBox 53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568</xdr:row>
      <xdr:rowOff>0</xdr:rowOff>
    </xdr:from>
    <xdr:ext cx="62178" cy="51594"/>
    <xdr:sp macro="" textlink="">
      <xdr:nvSpPr>
        <xdr:cNvPr id="532" name="TextBox 53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569</xdr:row>
      <xdr:rowOff>0</xdr:rowOff>
    </xdr:from>
    <xdr:ext cx="62178" cy="51594"/>
    <xdr:sp macro="" textlink="">
      <xdr:nvSpPr>
        <xdr:cNvPr id="533" name="TextBox 53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570</xdr:row>
      <xdr:rowOff>0</xdr:rowOff>
    </xdr:from>
    <xdr:ext cx="62178" cy="51594"/>
    <xdr:sp macro="" textlink="">
      <xdr:nvSpPr>
        <xdr:cNvPr id="534" name="TextBox 53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571</xdr:row>
      <xdr:rowOff>0</xdr:rowOff>
    </xdr:from>
    <xdr:ext cx="62178" cy="51594"/>
    <xdr:sp macro="" textlink="">
      <xdr:nvSpPr>
        <xdr:cNvPr id="535" name="TextBox 53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572</xdr:row>
      <xdr:rowOff>0</xdr:rowOff>
    </xdr:from>
    <xdr:ext cx="62178" cy="51594"/>
    <xdr:sp macro="" textlink="">
      <xdr:nvSpPr>
        <xdr:cNvPr id="536" name="TextBox 53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578</xdr:row>
      <xdr:rowOff>0</xdr:rowOff>
    </xdr:from>
    <xdr:ext cx="62178" cy="51594"/>
    <xdr:sp macro="" textlink="">
      <xdr:nvSpPr>
        <xdr:cNvPr id="537" name="TextBox 53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579</xdr:row>
      <xdr:rowOff>0</xdr:rowOff>
    </xdr:from>
    <xdr:ext cx="62178" cy="51594"/>
    <xdr:sp macro="" textlink="">
      <xdr:nvSpPr>
        <xdr:cNvPr id="538" name="TextBox 53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580</xdr:row>
      <xdr:rowOff>0</xdr:rowOff>
    </xdr:from>
    <xdr:ext cx="62178" cy="51594"/>
    <xdr:sp macro="" textlink="">
      <xdr:nvSpPr>
        <xdr:cNvPr id="539" name="TextBox 53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581</xdr:row>
      <xdr:rowOff>0</xdr:rowOff>
    </xdr:from>
    <xdr:ext cx="62178" cy="51594"/>
    <xdr:sp macro="" textlink="">
      <xdr:nvSpPr>
        <xdr:cNvPr id="540" name="TextBox 53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582</xdr:row>
      <xdr:rowOff>0</xdr:rowOff>
    </xdr:from>
    <xdr:ext cx="62178" cy="51594"/>
    <xdr:sp macro="" textlink="">
      <xdr:nvSpPr>
        <xdr:cNvPr id="541" name="TextBox 54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583</xdr:row>
      <xdr:rowOff>0</xdr:rowOff>
    </xdr:from>
    <xdr:ext cx="62178" cy="51594"/>
    <xdr:sp macro="" textlink="">
      <xdr:nvSpPr>
        <xdr:cNvPr id="542" name="TextBox 54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584</xdr:row>
      <xdr:rowOff>0</xdr:rowOff>
    </xdr:from>
    <xdr:ext cx="62178" cy="51594"/>
    <xdr:sp macro="" textlink="">
      <xdr:nvSpPr>
        <xdr:cNvPr id="543" name="TextBox 54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585</xdr:row>
      <xdr:rowOff>0</xdr:rowOff>
    </xdr:from>
    <xdr:ext cx="62178" cy="51594"/>
    <xdr:sp macro="" textlink="">
      <xdr:nvSpPr>
        <xdr:cNvPr id="544" name="TextBox 54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586</xdr:row>
      <xdr:rowOff>0</xdr:rowOff>
    </xdr:from>
    <xdr:ext cx="62178" cy="51594"/>
    <xdr:sp macro="" textlink="">
      <xdr:nvSpPr>
        <xdr:cNvPr id="545" name="TextBox 54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587</xdr:row>
      <xdr:rowOff>0</xdr:rowOff>
    </xdr:from>
    <xdr:ext cx="62178" cy="51594"/>
    <xdr:sp macro="" textlink="">
      <xdr:nvSpPr>
        <xdr:cNvPr id="546" name="TextBox 54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588</xdr:row>
      <xdr:rowOff>0</xdr:rowOff>
    </xdr:from>
    <xdr:ext cx="62178" cy="51594"/>
    <xdr:sp macro="" textlink="">
      <xdr:nvSpPr>
        <xdr:cNvPr id="547" name="TextBox 54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589</xdr:row>
      <xdr:rowOff>0</xdr:rowOff>
    </xdr:from>
    <xdr:ext cx="62178" cy="51594"/>
    <xdr:sp macro="" textlink="">
      <xdr:nvSpPr>
        <xdr:cNvPr id="548" name="TextBox 54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590</xdr:row>
      <xdr:rowOff>0</xdr:rowOff>
    </xdr:from>
    <xdr:ext cx="62178" cy="51594"/>
    <xdr:sp macro="" textlink="">
      <xdr:nvSpPr>
        <xdr:cNvPr id="549" name="TextBox 54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591</xdr:row>
      <xdr:rowOff>0</xdr:rowOff>
    </xdr:from>
    <xdr:ext cx="62178" cy="51594"/>
    <xdr:sp macro="" textlink="">
      <xdr:nvSpPr>
        <xdr:cNvPr id="550" name="TextBox 54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592</xdr:row>
      <xdr:rowOff>0</xdr:rowOff>
    </xdr:from>
    <xdr:ext cx="62178" cy="51594"/>
    <xdr:sp macro="" textlink="">
      <xdr:nvSpPr>
        <xdr:cNvPr id="551" name="TextBox 55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593</xdr:row>
      <xdr:rowOff>0</xdr:rowOff>
    </xdr:from>
    <xdr:ext cx="62178" cy="51594"/>
    <xdr:sp macro="" textlink="">
      <xdr:nvSpPr>
        <xdr:cNvPr id="552" name="TextBox 55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594</xdr:row>
      <xdr:rowOff>0</xdr:rowOff>
    </xdr:from>
    <xdr:ext cx="62178" cy="51594"/>
    <xdr:sp macro="" textlink="">
      <xdr:nvSpPr>
        <xdr:cNvPr id="553" name="TextBox 55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595</xdr:row>
      <xdr:rowOff>0</xdr:rowOff>
    </xdr:from>
    <xdr:ext cx="62178" cy="51594"/>
    <xdr:sp macro="" textlink="">
      <xdr:nvSpPr>
        <xdr:cNvPr id="554" name="TextBox 55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596</xdr:row>
      <xdr:rowOff>0</xdr:rowOff>
    </xdr:from>
    <xdr:ext cx="62178" cy="51594"/>
    <xdr:sp macro="" textlink="">
      <xdr:nvSpPr>
        <xdr:cNvPr id="555" name="TextBox 55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597</xdr:row>
      <xdr:rowOff>0</xdr:rowOff>
    </xdr:from>
    <xdr:ext cx="62178" cy="51594"/>
    <xdr:sp macro="" textlink="">
      <xdr:nvSpPr>
        <xdr:cNvPr id="556" name="TextBox 55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598</xdr:row>
      <xdr:rowOff>0</xdr:rowOff>
    </xdr:from>
    <xdr:ext cx="62178" cy="51594"/>
    <xdr:sp macro="" textlink="">
      <xdr:nvSpPr>
        <xdr:cNvPr id="557" name="TextBox 55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599</xdr:row>
      <xdr:rowOff>0</xdr:rowOff>
    </xdr:from>
    <xdr:ext cx="62178" cy="51594"/>
    <xdr:sp macro="" textlink="">
      <xdr:nvSpPr>
        <xdr:cNvPr id="558" name="TextBox 55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600</xdr:row>
      <xdr:rowOff>0</xdr:rowOff>
    </xdr:from>
    <xdr:ext cx="62178" cy="51594"/>
    <xdr:sp macro="" textlink="">
      <xdr:nvSpPr>
        <xdr:cNvPr id="559" name="TextBox 55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601</xdr:row>
      <xdr:rowOff>0</xdr:rowOff>
    </xdr:from>
    <xdr:ext cx="62178" cy="51594"/>
    <xdr:sp macro="" textlink="">
      <xdr:nvSpPr>
        <xdr:cNvPr id="560" name="TextBox 55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602</xdr:row>
      <xdr:rowOff>0</xdr:rowOff>
    </xdr:from>
    <xdr:ext cx="62178" cy="51594"/>
    <xdr:sp macro="" textlink="">
      <xdr:nvSpPr>
        <xdr:cNvPr id="561" name="TextBox 56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603</xdr:row>
      <xdr:rowOff>0</xdr:rowOff>
    </xdr:from>
    <xdr:ext cx="62178" cy="51594"/>
    <xdr:sp macro="" textlink="">
      <xdr:nvSpPr>
        <xdr:cNvPr id="562" name="TextBox 56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604</xdr:row>
      <xdr:rowOff>0</xdr:rowOff>
    </xdr:from>
    <xdr:ext cx="62178" cy="51594"/>
    <xdr:sp macro="" textlink="">
      <xdr:nvSpPr>
        <xdr:cNvPr id="563" name="TextBox 56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605</xdr:row>
      <xdr:rowOff>0</xdr:rowOff>
    </xdr:from>
    <xdr:ext cx="62178" cy="51594"/>
    <xdr:sp macro="" textlink="">
      <xdr:nvSpPr>
        <xdr:cNvPr id="564" name="TextBox 56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606</xdr:row>
      <xdr:rowOff>0</xdr:rowOff>
    </xdr:from>
    <xdr:ext cx="62178" cy="51594"/>
    <xdr:sp macro="" textlink="">
      <xdr:nvSpPr>
        <xdr:cNvPr id="565" name="TextBox 564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607</xdr:row>
      <xdr:rowOff>0</xdr:rowOff>
    </xdr:from>
    <xdr:ext cx="62178" cy="51594"/>
    <xdr:sp macro="" textlink="">
      <xdr:nvSpPr>
        <xdr:cNvPr id="566" name="TextBox 565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608</xdr:row>
      <xdr:rowOff>0</xdr:rowOff>
    </xdr:from>
    <xdr:ext cx="62178" cy="51594"/>
    <xdr:sp macro="" textlink="">
      <xdr:nvSpPr>
        <xdr:cNvPr id="567" name="TextBox 566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609</xdr:row>
      <xdr:rowOff>0</xdr:rowOff>
    </xdr:from>
    <xdr:ext cx="62178" cy="51594"/>
    <xdr:sp macro="" textlink="">
      <xdr:nvSpPr>
        <xdr:cNvPr id="568" name="TextBox 567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610</xdr:row>
      <xdr:rowOff>0</xdr:rowOff>
    </xdr:from>
    <xdr:ext cx="62178" cy="51594"/>
    <xdr:sp macro="" textlink="">
      <xdr:nvSpPr>
        <xdr:cNvPr id="569" name="TextBox 568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611</xdr:row>
      <xdr:rowOff>0</xdr:rowOff>
    </xdr:from>
    <xdr:ext cx="62178" cy="51594"/>
    <xdr:sp macro="" textlink="">
      <xdr:nvSpPr>
        <xdr:cNvPr id="570" name="TextBox 569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612</xdr:row>
      <xdr:rowOff>0</xdr:rowOff>
    </xdr:from>
    <xdr:ext cx="62178" cy="51594"/>
    <xdr:sp macro="" textlink="">
      <xdr:nvSpPr>
        <xdr:cNvPr id="571" name="TextBox 570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613</xdr:row>
      <xdr:rowOff>0</xdr:rowOff>
    </xdr:from>
    <xdr:ext cx="62178" cy="51594"/>
    <xdr:sp macro="" textlink="">
      <xdr:nvSpPr>
        <xdr:cNvPr id="572" name="TextBox 571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614</xdr:row>
      <xdr:rowOff>0</xdr:rowOff>
    </xdr:from>
    <xdr:ext cx="62178" cy="51594"/>
    <xdr:sp macro="" textlink="">
      <xdr:nvSpPr>
        <xdr:cNvPr id="573" name="TextBox 572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615</xdr:row>
      <xdr:rowOff>0</xdr:rowOff>
    </xdr:from>
    <xdr:ext cx="62178" cy="51594"/>
    <xdr:sp macro="" textlink="">
      <xdr:nvSpPr>
        <xdr:cNvPr id="574" name="TextBox 573"/>
        <xdr:cNvSpPr txBox="1"/>
      </xdr:nvSpPr>
      <xdr:spPr>
        <a:xfrm>
          <a:off x="7406481" y="4497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223</xdr:row>
      <xdr:rowOff>0</xdr:rowOff>
    </xdr:from>
    <xdr:ext cx="62178" cy="51594"/>
    <xdr:sp macro="" textlink="">
      <xdr:nvSpPr>
        <xdr:cNvPr id="575" name="TextBox 574"/>
        <xdr:cNvSpPr txBox="1"/>
      </xdr:nvSpPr>
      <xdr:spPr>
        <a:xfrm>
          <a:off x="7406481" y="14323483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224</xdr:row>
      <xdr:rowOff>0</xdr:rowOff>
    </xdr:from>
    <xdr:ext cx="62178" cy="51594"/>
    <xdr:sp macro="" textlink="">
      <xdr:nvSpPr>
        <xdr:cNvPr id="576" name="TextBox 575"/>
        <xdr:cNvSpPr txBox="1"/>
      </xdr:nvSpPr>
      <xdr:spPr>
        <a:xfrm>
          <a:off x="7406481" y="14323483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225</xdr:row>
      <xdr:rowOff>0</xdr:rowOff>
    </xdr:from>
    <xdr:ext cx="62178" cy="51594"/>
    <xdr:sp macro="" textlink="">
      <xdr:nvSpPr>
        <xdr:cNvPr id="577" name="TextBox 576"/>
        <xdr:cNvSpPr txBox="1"/>
      </xdr:nvSpPr>
      <xdr:spPr>
        <a:xfrm>
          <a:off x="7406481" y="14323483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226</xdr:row>
      <xdr:rowOff>0</xdr:rowOff>
    </xdr:from>
    <xdr:ext cx="62178" cy="51594"/>
    <xdr:sp macro="" textlink="">
      <xdr:nvSpPr>
        <xdr:cNvPr id="578" name="TextBox 577"/>
        <xdr:cNvSpPr txBox="1"/>
      </xdr:nvSpPr>
      <xdr:spPr>
        <a:xfrm>
          <a:off x="7406481" y="14323483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461</xdr:row>
      <xdr:rowOff>0</xdr:rowOff>
    </xdr:from>
    <xdr:ext cx="62178" cy="51594"/>
    <xdr:sp macro="" textlink="">
      <xdr:nvSpPr>
        <xdr:cNvPr id="579" name="TextBox 578"/>
        <xdr:cNvSpPr txBox="1"/>
      </xdr:nvSpPr>
      <xdr:spPr>
        <a:xfrm>
          <a:off x="7406481" y="2929890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463</xdr:row>
      <xdr:rowOff>0</xdr:rowOff>
    </xdr:from>
    <xdr:ext cx="62178" cy="51594"/>
    <xdr:sp macro="" textlink="">
      <xdr:nvSpPr>
        <xdr:cNvPr id="580" name="TextBox 579"/>
        <xdr:cNvSpPr txBox="1"/>
      </xdr:nvSpPr>
      <xdr:spPr>
        <a:xfrm>
          <a:off x="7406481" y="2929890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464</xdr:row>
      <xdr:rowOff>0</xdr:rowOff>
    </xdr:from>
    <xdr:ext cx="62178" cy="51594"/>
    <xdr:sp macro="" textlink="">
      <xdr:nvSpPr>
        <xdr:cNvPr id="581" name="TextBox 580"/>
        <xdr:cNvSpPr txBox="1"/>
      </xdr:nvSpPr>
      <xdr:spPr>
        <a:xfrm>
          <a:off x="7406481" y="2929890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466</xdr:row>
      <xdr:rowOff>0</xdr:rowOff>
    </xdr:from>
    <xdr:ext cx="62178" cy="51594"/>
    <xdr:sp macro="" textlink="">
      <xdr:nvSpPr>
        <xdr:cNvPr id="582" name="TextBox 581"/>
        <xdr:cNvSpPr txBox="1"/>
      </xdr:nvSpPr>
      <xdr:spPr>
        <a:xfrm>
          <a:off x="7406481" y="29567716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468</xdr:row>
      <xdr:rowOff>0</xdr:rowOff>
    </xdr:from>
    <xdr:ext cx="62178" cy="51594"/>
    <xdr:sp macro="" textlink="">
      <xdr:nvSpPr>
        <xdr:cNvPr id="583" name="TextBox 582"/>
        <xdr:cNvSpPr txBox="1"/>
      </xdr:nvSpPr>
      <xdr:spPr>
        <a:xfrm>
          <a:off x="7406481" y="29567716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469</xdr:row>
      <xdr:rowOff>0</xdr:rowOff>
    </xdr:from>
    <xdr:ext cx="62178" cy="51594"/>
    <xdr:sp macro="" textlink="">
      <xdr:nvSpPr>
        <xdr:cNvPr id="584" name="TextBox 583"/>
        <xdr:cNvSpPr txBox="1"/>
      </xdr:nvSpPr>
      <xdr:spPr>
        <a:xfrm>
          <a:off x="7406481" y="29567716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486</xdr:row>
      <xdr:rowOff>0</xdr:rowOff>
    </xdr:from>
    <xdr:ext cx="62178" cy="51594"/>
    <xdr:sp macro="" textlink="">
      <xdr:nvSpPr>
        <xdr:cNvPr id="585" name="TextBox 584"/>
        <xdr:cNvSpPr txBox="1"/>
      </xdr:nvSpPr>
      <xdr:spPr>
        <a:xfrm>
          <a:off x="7406481" y="30176258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487</xdr:row>
      <xdr:rowOff>0</xdr:rowOff>
    </xdr:from>
    <xdr:ext cx="62178" cy="51594"/>
    <xdr:sp macro="" textlink="">
      <xdr:nvSpPr>
        <xdr:cNvPr id="586" name="TextBox 585"/>
        <xdr:cNvSpPr txBox="1"/>
      </xdr:nvSpPr>
      <xdr:spPr>
        <a:xfrm>
          <a:off x="7406481" y="302958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573</xdr:row>
      <xdr:rowOff>0</xdr:rowOff>
    </xdr:from>
    <xdr:ext cx="62178" cy="51594"/>
    <xdr:sp macro="" textlink="">
      <xdr:nvSpPr>
        <xdr:cNvPr id="587" name="TextBox 586"/>
        <xdr:cNvSpPr txBox="1"/>
      </xdr:nvSpPr>
      <xdr:spPr>
        <a:xfrm>
          <a:off x="7406481" y="37408908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575</xdr:row>
      <xdr:rowOff>0</xdr:rowOff>
    </xdr:from>
    <xdr:ext cx="62178" cy="51594"/>
    <xdr:sp macro="" textlink="">
      <xdr:nvSpPr>
        <xdr:cNvPr id="588" name="TextBox 587"/>
        <xdr:cNvSpPr txBox="1"/>
      </xdr:nvSpPr>
      <xdr:spPr>
        <a:xfrm>
          <a:off x="7406481" y="36799308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576</xdr:row>
      <xdr:rowOff>0</xdr:rowOff>
    </xdr:from>
    <xdr:ext cx="62178" cy="51594"/>
    <xdr:sp macro="" textlink="">
      <xdr:nvSpPr>
        <xdr:cNvPr id="589" name="TextBox 588"/>
        <xdr:cNvSpPr txBox="1"/>
      </xdr:nvSpPr>
      <xdr:spPr>
        <a:xfrm>
          <a:off x="7406481" y="36799308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577</xdr:row>
      <xdr:rowOff>0</xdr:rowOff>
    </xdr:from>
    <xdr:ext cx="62178" cy="51594"/>
    <xdr:sp macro="" textlink="">
      <xdr:nvSpPr>
        <xdr:cNvPr id="590" name="TextBox 589"/>
        <xdr:cNvSpPr txBox="1"/>
      </xdr:nvSpPr>
      <xdr:spPr>
        <a:xfrm>
          <a:off x="7406481" y="3705860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574</xdr:row>
      <xdr:rowOff>0</xdr:rowOff>
    </xdr:from>
    <xdr:ext cx="62178" cy="51594"/>
    <xdr:sp macro="" textlink="">
      <xdr:nvSpPr>
        <xdr:cNvPr id="591" name="TextBox 590"/>
        <xdr:cNvSpPr txBox="1"/>
      </xdr:nvSpPr>
      <xdr:spPr>
        <a:xfrm>
          <a:off x="7406481" y="348297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154</xdr:row>
      <xdr:rowOff>0</xdr:rowOff>
    </xdr:from>
    <xdr:ext cx="62178" cy="51594"/>
    <xdr:sp macro="" textlink="">
      <xdr:nvSpPr>
        <xdr:cNvPr id="592" name="TextBox 591"/>
        <xdr:cNvSpPr txBox="1"/>
      </xdr:nvSpPr>
      <xdr:spPr>
        <a:xfrm>
          <a:off x="7406481" y="9514416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154</xdr:row>
      <xdr:rowOff>0</xdr:rowOff>
    </xdr:from>
    <xdr:ext cx="62178" cy="51594"/>
    <xdr:sp macro="" textlink="">
      <xdr:nvSpPr>
        <xdr:cNvPr id="593" name="TextBox 592"/>
        <xdr:cNvSpPr txBox="1"/>
      </xdr:nvSpPr>
      <xdr:spPr>
        <a:xfrm>
          <a:off x="7406481" y="8875183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284</xdr:row>
      <xdr:rowOff>0</xdr:rowOff>
    </xdr:from>
    <xdr:ext cx="62178" cy="51594"/>
    <xdr:sp macro="" textlink="">
      <xdr:nvSpPr>
        <xdr:cNvPr id="594" name="TextBox 593"/>
        <xdr:cNvSpPr txBox="1"/>
      </xdr:nvSpPr>
      <xdr:spPr>
        <a:xfrm>
          <a:off x="7406481" y="189536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285</xdr:row>
      <xdr:rowOff>0</xdr:rowOff>
    </xdr:from>
    <xdr:ext cx="62178" cy="51594"/>
    <xdr:sp macro="" textlink="">
      <xdr:nvSpPr>
        <xdr:cNvPr id="595" name="TextBox 594"/>
        <xdr:cNvSpPr txBox="1"/>
      </xdr:nvSpPr>
      <xdr:spPr>
        <a:xfrm>
          <a:off x="7406481" y="189536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286</xdr:row>
      <xdr:rowOff>0</xdr:rowOff>
    </xdr:from>
    <xdr:ext cx="62178" cy="51594"/>
    <xdr:sp macro="" textlink="">
      <xdr:nvSpPr>
        <xdr:cNvPr id="596" name="TextBox 595"/>
        <xdr:cNvSpPr txBox="1"/>
      </xdr:nvSpPr>
      <xdr:spPr>
        <a:xfrm>
          <a:off x="7406481" y="189536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287</xdr:row>
      <xdr:rowOff>0</xdr:rowOff>
    </xdr:from>
    <xdr:ext cx="62178" cy="51594"/>
    <xdr:sp macro="" textlink="">
      <xdr:nvSpPr>
        <xdr:cNvPr id="597" name="TextBox 596"/>
        <xdr:cNvSpPr txBox="1"/>
      </xdr:nvSpPr>
      <xdr:spPr>
        <a:xfrm>
          <a:off x="7406481" y="189536917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288</xdr:row>
      <xdr:rowOff>0</xdr:rowOff>
    </xdr:from>
    <xdr:ext cx="62178" cy="51594"/>
    <xdr:sp macro="" textlink="">
      <xdr:nvSpPr>
        <xdr:cNvPr id="598" name="TextBox 597"/>
        <xdr:cNvSpPr txBox="1"/>
      </xdr:nvSpPr>
      <xdr:spPr>
        <a:xfrm>
          <a:off x="7406481" y="19726275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456</xdr:row>
      <xdr:rowOff>0</xdr:rowOff>
    </xdr:from>
    <xdr:ext cx="62178" cy="51594"/>
    <xdr:sp macro="" textlink="">
      <xdr:nvSpPr>
        <xdr:cNvPr id="599" name="TextBox 598"/>
        <xdr:cNvSpPr txBox="1"/>
      </xdr:nvSpPr>
      <xdr:spPr>
        <a:xfrm>
          <a:off x="7406481" y="293687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457</xdr:row>
      <xdr:rowOff>0</xdr:rowOff>
    </xdr:from>
    <xdr:ext cx="62178" cy="51594"/>
    <xdr:sp macro="" textlink="">
      <xdr:nvSpPr>
        <xdr:cNvPr id="600" name="TextBox 599"/>
        <xdr:cNvSpPr txBox="1"/>
      </xdr:nvSpPr>
      <xdr:spPr>
        <a:xfrm>
          <a:off x="7406481" y="293687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409</xdr:row>
      <xdr:rowOff>0</xdr:rowOff>
    </xdr:from>
    <xdr:ext cx="62178" cy="51594"/>
    <xdr:sp macro="" textlink="">
      <xdr:nvSpPr>
        <xdr:cNvPr id="601" name="TextBox 600"/>
        <xdr:cNvSpPr txBox="1"/>
      </xdr:nvSpPr>
      <xdr:spPr>
        <a:xfrm>
          <a:off x="7406481" y="243533083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410</xdr:row>
      <xdr:rowOff>0</xdr:rowOff>
    </xdr:from>
    <xdr:ext cx="62178" cy="51594"/>
    <xdr:sp macro="" textlink="">
      <xdr:nvSpPr>
        <xdr:cNvPr id="602" name="TextBox 601"/>
        <xdr:cNvSpPr txBox="1"/>
      </xdr:nvSpPr>
      <xdr:spPr>
        <a:xfrm>
          <a:off x="7406481" y="244157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411</xdr:row>
      <xdr:rowOff>0</xdr:rowOff>
    </xdr:from>
    <xdr:ext cx="62178" cy="51594"/>
    <xdr:sp macro="" textlink="">
      <xdr:nvSpPr>
        <xdr:cNvPr id="603" name="TextBox 602"/>
        <xdr:cNvSpPr txBox="1"/>
      </xdr:nvSpPr>
      <xdr:spPr>
        <a:xfrm>
          <a:off x="7406481" y="2443480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461</xdr:row>
      <xdr:rowOff>0</xdr:rowOff>
    </xdr:from>
    <xdr:ext cx="62178" cy="51594"/>
    <xdr:sp macro="" textlink="">
      <xdr:nvSpPr>
        <xdr:cNvPr id="604" name="TextBox 603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462</xdr:row>
      <xdr:rowOff>0</xdr:rowOff>
    </xdr:from>
    <xdr:ext cx="62178" cy="51594"/>
    <xdr:sp macro="" textlink="">
      <xdr:nvSpPr>
        <xdr:cNvPr id="605" name="TextBox 604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463</xdr:row>
      <xdr:rowOff>0</xdr:rowOff>
    </xdr:from>
    <xdr:ext cx="62178" cy="51594"/>
    <xdr:sp macro="" textlink="">
      <xdr:nvSpPr>
        <xdr:cNvPr id="606" name="TextBox 605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464</xdr:row>
      <xdr:rowOff>0</xdr:rowOff>
    </xdr:from>
    <xdr:ext cx="62178" cy="51594"/>
    <xdr:sp macro="" textlink="">
      <xdr:nvSpPr>
        <xdr:cNvPr id="607" name="TextBox 606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465</xdr:row>
      <xdr:rowOff>0</xdr:rowOff>
    </xdr:from>
    <xdr:ext cx="62178" cy="51594"/>
    <xdr:sp macro="" textlink="">
      <xdr:nvSpPr>
        <xdr:cNvPr id="608" name="TextBox 607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466</xdr:row>
      <xdr:rowOff>0</xdr:rowOff>
    </xdr:from>
    <xdr:ext cx="62178" cy="51594"/>
    <xdr:sp macro="" textlink="">
      <xdr:nvSpPr>
        <xdr:cNvPr id="609" name="TextBox 608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467</xdr:row>
      <xdr:rowOff>0</xdr:rowOff>
    </xdr:from>
    <xdr:ext cx="62178" cy="51594"/>
    <xdr:sp macro="" textlink="">
      <xdr:nvSpPr>
        <xdr:cNvPr id="610" name="TextBox 609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468</xdr:row>
      <xdr:rowOff>0</xdr:rowOff>
    </xdr:from>
    <xdr:ext cx="62178" cy="51594"/>
    <xdr:sp macro="" textlink="">
      <xdr:nvSpPr>
        <xdr:cNvPr id="611" name="TextBox 610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2488406</xdr:colOff>
      <xdr:row>469</xdr:row>
      <xdr:rowOff>0</xdr:rowOff>
    </xdr:from>
    <xdr:ext cx="62178" cy="51594"/>
    <xdr:sp macro="" textlink="">
      <xdr:nvSpPr>
        <xdr:cNvPr id="612" name="TextBox 611"/>
        <xdr:cNvSpPr txBox="1"/>
      </xdr:nvSpPr>
      <xdr:spPr>
        <a:xfrm>
          <a:off x="7406481" y="292036500"/>
          <a:ext cx="62178" cy="51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946785</xdr:colOff>
      <xdr:row>4</xdr:row>
      <xdr:rowOff>192405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937635" y="85915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412580</xdr:colOff>
      <xdr:row>0</xdr:row>
      <xdr:rowOff>0</xdr:rowOff>
    </xdr:from>
    <xdr:ext cx="242264" cy="45719"/>
    <xdr:sp macro="" textlink="">
      <xdr:nvSpPr>
        <xdr:cNvPr id="2" name="TextBox 1"/>
        <xdr:cNvSpPr txBox="1"/>
      </xdr:nvSpPr>
      <xdr:spPr>
        <a:xfrm>
          <a:off x="4579768" y="0"/>
          <a:ext cx="242264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endParaRPr lang="ru-RU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637"/>
  <sheetViews>
    <sheetView view="pageBreakPreview" topLeftCell="A570" zoomScale="90" zoomScaleNormal="75" zoomScaleSheetLayoutView="90" workbookViewId="0">
      <selection activeCell="F578" sqref="F578"/>
    </sheetView>
  </sheetViews>
  <sheetFormatPr defaultColWidth="8.85546875" defaultRowHeight="12.75" x14ac:dyDescent="0.2"/>
  <cols>
    <col min="1" max="1" width="6.7109375" style="85" customWidth="1"/>
    <col min="2" max="2" width="16.85546875" style="89" customWidth="1"/>
    <col min="3" max="3" width="5.42578125" style="85" customWidth="1"/>
    <col min="4" max="4" width="37.42578125" style="90" customWidth="1"/>
    <col min="5" max="7" width="14.85546875" style="85" customWidth="1"/>
    <col min="8" max="8" width="12.42578125" style="57" customWidth="1"/>
    <col min="9" max="9" width="12.7109375" style="57" customWidth="1"/>
    <col min="10" max="10" width="9.85546875" style="57" customWidth="1"/>
    <col min="11" max="11" width="10.7109375" style="57" customWidth="1"/>
    <col min="12" max="16384" width="8.85546875" style="57"/>
  </cols>
  <sheetData>
    <row r="1" spans="1:9" ht="18.75" x14ac:dyDescent="0.3">
      <c r="A1" s="110" t="s">
        <v>758</v>
      </c>
      <c r="B1" s="110"/>
      <c r="C1" s="110"/>
      <c r="D1" s="110"/>
      <c r="E1" s="110"/>
      <c r="F1" s="410" t="s">
        <v>802</v>
      </c>
      <c r="G1" s="410"/>
      <c r="H1" s="410"/>
    </row>
    <row r="2" spans="1:9" ht="14.25" customHeight="1" x14ac:dyDescent="0.3">
      <c r="A2" s="110"/>
      <c r="B2" s="110"/>
      <c r="C2" s="110"/>
      <c r="D2" s="110"/>
      <c r="E2" s="110"/>
      <c r="F2" s="410" t="s">
        <v>806</v>
      </c>
      <c r="G2" s="410"/>
      <c r="H2" s="410"/>
    </row>
    <row r="3" spans="1:9" ht="14.25" customHeight="1" x14ac:dyDescent="0.3">
      <c r="A3" s="110"/>
      <c r="B3" s="110"/>
      <c r="C3" s="110"/>
      <c r="D3" s="110"/>
      <c r="E3" s="110"/>
      <c r="F3" s="410" t="s">
        <v>805</v>
      </c>
      <c r="G3" s="410"/>
      <c r="H3" s="410"/>
    </row>
    <row r="4" spans="1:9" ht="14.25" customHeight="1" x14ac:dyDescent="0.3">
      <c r="A4" s="110"/>
      <c r="B4" s="110"/>
      <c r="C4" s="110"/>
      <c r="D4" s="110"/>
      <c r="E4" s="110"/>
      <c r="F4" s="410" t="s">
        <v>803</v>
      </c>
      <c r="G4" s="410"/>
      <c r="H4" s="410"/>
    </row>
    <row r="5" spans="1:9" ht="18.75" x14ac:dyDescent="0.3">
      <c r="A5" s="110"/>
      <c r="B5" s="110"/>
      <c r="C5" s="110"/>
      <c r="D5" s="110"/>
      <c r="E5" s="110"/>
      <c r="F5" s="410" t="s">
        <v>807</v>
      </c>
      <c r="G5" s="410"/>
      <c r="H5" s="410"/>
    </row>
    <row r="6" spans="1:9" ht="17.25" customHeight="1" x14ac:dyDescent="0.3">
      <c r="A6" s="110"/>
      <c r="B6" s="110"/>
      <c r="C6" s="110"/>
      <c r="D6" s="110"/>
      <c r="E6" s="110"/>
      <c r="F6" s="410" t="s">
        <v>752</v>
      </c>
      <c r="G6" s="410"/>
      <c r="H6" s="410"/>
    </row>
    <row r="7" spans="1:9" ht="15.75" customHeight="1" x14ac:dyDescent="0.3">
      <c r="A7" s="110"/>
      <c r="B7" s="110"/>
      <c r="C7" s="110"/>
      <c r="D7" s="110"/>
      <c r="E7" s="110"/>
      <c r="F7" s="410" t="s">
        <v>804</v>
      </c>
      <c r="G7" s="410"/>
      <c r="H7" s="410"/>
    </row>
    <row r="8" spans="1:9" ht="15.75" x14ac:dyDescent="0.2">
      <c r="A8" s="110"/>
      <c r="B8" s="110"/>
      <c r="C8" s="110"/>
      <c r="D8" s="110"/>
      <c r="E8" s="110"/>
      <c r="F8" s="110"/>
      <c r="G8" s="110"/>
      <c r="H8" s="110"/>
    </row>
    <row r="9" spans="1:9" ht="15.75" x14ac:dyDescent="0.2">
      <c r="A9" s="110"/>
      <c r="B9" s="110"/>
      <c r="C9" s="110"/>
      <c r="D9" s="110"/>
      <c r="E9" s="110"/>
      <c r="F9" s="110"/>
      <c r="G9" s="110"/>
      <c r="H9" s="110"/>
    </row>
    <row r="10" spans="1:9" ht="18.75" x14ac:dyDescent="0.2">
      <c r="A10" s="420" t="s">
        <v>808</v>
      </c>
      <c r="B10" s="420"/>
      <c r="C10" s="420"/>
      <c r="D10" s="420"/>
      <c r="E10" s="420"/>
      <c r="F10" s="420"/>
      <c r="G10" s="420"/>
      <c r="H10" s="420"/>
      <c r="I10" s="420"/>
    </row>
    <row r="11" spans="1:9" ht="18.75" x14ac:dyDescent="0.2">
      <c r="A11" s="420" t="s">
        <v>809</v>
      </c>
      <c r="B11" s="420"/>
      <c r="C11" s="420"/>
      <c r="D11" s="420"/>
      <c r="E11" s="420"/>
      <c r="F11" s="420"/>
      <c r="G11" s="420"/>
      <c r="H11" s="420"/>
      <c r="I11" s="420"/>
    </row>
    <row r="12" spans="1:9" ht="18.75" x14ac:dyDescent="0.2">
      <c r="A12" s="420" t="s">
        <v>810</v>
      </c>
      <c r="B12" s="420"/>
      <c r="C12" s="420"/>
      <c r="D12" s="420"/>
      <c r="E12" s="420"/>
      <c r="F12" s="420"/>
      <c r="G12" s="420"/>
      <c r="H12" s="420"/>
      <c r="I12" s="420"/>
    </row>
    <row r="13" spans="1:9" ht="18.75" x14ac:dyDescent="0.2">
      <c r="A13" s="420" t="s">
        <v>811</v>
      </c>
      <c r="B13" s="420"/>
      <c r="C13" s="420"/>
      <c r="D13" s="420"/>
      <c r="E13" s="420"/>
      <c r="F13" s="420"/>
      <c r="G13" s="420"/>
      <c r="H13" s="420"/>
      <c r="I13" s="420"/>
    </row>
    <row r="14" spans="1:9" ht="18.75" x14ac:dyDescent="0.2">
      <c r="A14" s="420" t="s">
        <v>812</v>
      </c>
      <c r="B14" s="420"/>
      <c r="C14" s="420"/>
      <c r="D14" s="420"/>
      <c r="E14" s="420"/>
      <c r="F14" s="420"/>
      <c r="G14" s="420"/>
      <c r="H14" s="420"/>
      <c r="I14" s="420"/>
    </row>
    <row r="15" spans="1:9" ht="18.75" x14ac:dyDescent="0.2">
      <c r="A15" s="408"/>
      <c r="B15" s="408"/>
      <c r="C15" s="408"/>
      <c r="D15" s="408"/>
      <c r="E15" s="408"/>
      <c r="F15" s="408"/>
      <c r="G15" s="408"/>
      <c r="H15" s="408"/>
      <c r="I15" s="408"/>
    </row>
    <row r="16" spans="1:9" ht="13.5" thickBot="1" x14ac:dyDescent="0.25">
      <c r="A16" s="427"/>
      <c r="B16" s="427"/>
      <c r="C16" s="427"/>
      <c r="D16" s="427"/>
      <c r="E16" s="427"/>
      <c r="F16"/>
      <c r="G16"/>
      <c r="H16"/>
    </row>
    <row r="17" spans="1:14" ht="14.25" x14ac:dyDescent="0.2">
      <c r="A17" s="111" t="s">
        <v>235</v>
      </c>
      <c r="B17" s="421" t="s">
        <v>414</v>
      </c>
      <c r="C17" s="421" t="s">
        <v>116</v>
      </c>
      <c r="D17" s="423" t="s">
        <v>759</v>
      </c>
      <c r="E17" s="425" t="s">
        <v>760</v>
      </c>
      <c r="F17" s="425" t="s">
        <v>761</v>
      </c>
      <c r="G17" s="428" t="s">
        <v>787</v>
      </c>
      <c r="H17" s="429"/>
    </row>
    <row r="18" spans="1:14" ht="57.75" thickBot="1" x14ac:dyDescent="0.25">
      <c r="A18" s="112" t="s">
        <v>236</v>
      </c>
      <c r="B18" s="422"/>
      <c r="C18" s="422"/>
      <c r="D18" s="424"/>
      <c r="E18" s="426"/>
      <c r="F18" s="426"/>
      <c r="G18" s="430"/>
      <c r="H18" s="431"/>
    </row>
    <row r="19" spans="1:14" ht="15.75" thickBot="1" x14ac:dyDescent="0.25">
      <c r="A19" s="112" t="s">
        <v>237</v>
      </c>
      <c r="B19" s="422"/>
      <c r="C19" s="422"/>
      <c r="D19" s="424"/>
      <c r="E19" s="104" t="s">
        <v>749</v>
      </c>
      <c r="F19" s="104" t="s">
        <v>749</v>
      </c>
      <c r="G19" s="104" t="s">
        <v>753</v>
      </c>
      <c r="H19" s="104" t="s">
        <v>757</v>
      </c>
    </row>
    <row r="20" spans="1:14" ht="31.5" customHeight="1" thickBot="1" x14ac:dyDescent="0.25">
      <c r="A20" s="357" t="s">
        <v>238</v>
      </c>
      <c r="B20" s="358"/>
      <c r="C20" s="359"/>
      <c r="D20" s="360" t="s">
        <v>239</v>
      </c>
      <c r="E20" s="361">
        <f>E21+E26+E34+E47+E62+E66+E42+E58</f>
        <v>140605.5</v>
      </c>
      <c r="F20" s="361">
        <f t="shared" ref="F20:G20" si="0">F21+F26+F34+F47+F62+F66+F42+F58</f>
        <v>140605.5</v>
      </c>
      <c r="G20" s="361">
        <f t="shared" si="0"/>
        <v>64025.7</v>
      </c>
      <c r="H20" s="321">
        <f>G20/F20*100</f>
        <v>45.535700950531805</v>
      </c>
    </row>
    <row r="21" spans="1:14" ht="67.5" customHeight="1" thickBot="1" x14ac:dyDescent="0.25">
      <c r="A21" s="362" t="s">
        <v>212</v>
      </c>
      <c r="B21" s="243"/>
      <c r="C21" s="207"/>
      <c r="D21" s="290" t="s">
        <v>46</v>
      </c>
      <c r="E21" s="209">
        <f>E22</f>
        <v>3105</v>
      </c>
      <c r="F21" s="209">
        <f t="shared" ref="F21:G24" si="1">F22</f>
        <v>3105</v>
      </c>
      <c r="G21" s="209">
        <f t="shared" si="1"/>
        <v>1526.1</v>
      </c>
      <c r="H21" s="323">
        <f t="shared" ref="H21:H83" si="2">G21/F21*100</f>
        <v>49.149758454106276</v>
      </c>
      <c r="I21" s="73"/>
      <c r="N21" s="73"/>
    </row>
    <row r="22" spans="1:14" ht="81.75" customHeight="1" x14ac:dyDescent="0.2">
      <c r="A22" s="213" t="s">
        <v>212</v>
      </c>
      <c r="B22" s="363" t="s">
        <v>288</v>
      </c>
      <c r="C22" s="215"/>
      <c r="D22" s="240" t="s">
        <v>596</v>
      </c>
      <c r="E22" s="233">
        <f>E23</f>
        <v>3105</v>
      </c>
      <c r="F22" s="233">
        <f t="shared" si="1"/>
        <v>3105</v>
      </c>
      <c r="G22" s="233">
        <f t="shared" si="1"/>
        <v>1526.1</v>
      </c>
      <c r="H22" s="364">
        <f t="shared" si="2"/>
        <v>49.149758454106276</v>
      </c>
      <c r="I22" s="73"/>
      <c r="N22" s="73"/>
    </row>
    <row r="23" spans="1:14" ht="63.75" customHeight="1" x14ac:dyDescent="0.2">
      <c r="A23" s="220" t="s">
        <v>212</v>
      </c>
      <c r="B23" s="363" t="s">
        <v>289</v>
      </c>
      <c r="C23" s="218"/>
      <c r="D23" s="60" t="s">
        <v>529</v>
      </c>
      <c r="E23" s="178">
        <f>E24</f>
        <v>3105</v>
      </c>
      <c r="F23" s="178">
        <f t="shared" si="1"/>
        <v>3105</v>
      </c>
      <c r="G23" s="178">
        <f t="shared" si="1"/>
        <v>1526.1</v>
      </c>
      <c r="H23" s="219">
        <f t="shared" si="2"/>
        <v>49.149758454106276</v>
      </c>
      <c r="I23" s="73"/>
      <c r="N23" s="73"/>
    </row>
    <row r="24" spans="1:14" ht="28.5" customHeight="1" x14ac:dyDescent="0.2">
      <c r="A24" s="220" t="s">
        <v>212</v>
      </c>
      <c r="B24" s="365" t="s">
        <v>433</v>
      </c>
      <c r="C24" s="220"/>
      <c r="D24" s="60" t="s">
        <v>213</v>
      </c>
      <c r="E24" s="178">
        <f>E25</f>
        <v>3105</v>
      </c>
      <c r="F24" s="178">
        <f t="shared" si="1"/>
        <v>3105</v>
      </c>
      <c r="G24" s="178">
        <f t="shared" si="1"/>
        <v>1526.1</v>
      </c>
      <c r="H24" s="219">
        <f t="shared" si="2"/>
        <v>49.149758454106276</v>
      </c>
    </row>
    <row r="25" spans="1:14" ht="51" customHeight="1" thickBot="1" x14ac:dyDescent="0.25">
      <c r="A25" s="61" t="s">
        <v>212</v>
      </c>
      <c r="B25" s="366" t="s">
        <v>433</v>
      </c>
      <c r="C25" s="223" t="s">
        <v>150</v>
      </c>
      <c r="D25" s="240" t="s">
        <v>151</v>
      </c>
      <c r="E25" s="233">
        <f>ГРБС!G23</f>
        <v>3105</v>
      </c>
      <c r="F25" s="233">
        <f>ГРБС!H23</f>
        <v>3105</v>
      </c>
      <c r="G25" s="233">
        <f>ГРБС!I23</f>
        <v>1526.1</v>
      </c>
      <c r="H25" s="333">
        <f t="shared" si="2"/>
        <v>49.149758454106276</v>
      </c>
      <c r="I25" s="74"/>
    </row>
    <row r="26" spans="1:14" ht="96.75" customHeight="1" thickBot="1" x14ac:dyDescent="0.25">
      <c r="A26" s="362" t="s">
        <v>214</v>
      </c>
      <c r="B26" s="243"/>
      <c r="C26" s="207"/>
      <c r="D26" s="290" t="s">
        <v>410</v>
      </c>
      <c r="E26" s="209">
        <f>E27</f>
        <v>6685.7000000000007</v>
      </c>
      <c r="F26" s="209">
        <f t="shared" ref="F26:G27" si="3">F27</f>
        <v>6685.7000000000007</v>
      </c>
      <c r="G26" s="209">
        <f t="shared" si="3"/>
        <v>3144.3999999999996</v>
      </c>
      <c r="H26" s="323">
        <f t="shared" si="2"/>
        <v>47.031724426761585</v>
      </c>
      <c r="I26" s="74"/>
    </row>
    <row r="27" spans="1:14" ht="29.25" customHeight="1" x14ac:dyDescent="0.2">
      <c r="A27" s="213" t="s">
        <v>214</v>
      </c>
      <c r="B27" s="363" t="s">
        <v>55</v>
      </c>
      <c r="C27" s="218"/>
      <c r="D27" s="240" t="s">
        <v>697</v>
      </c>
      <c r="E27" s="233">
        <f>E28</f>
        <v>6685.7000000000007</v>
      </c>
      <c r="F27" s="233">
        <f t="shared" si="3"/>
        <v>6685.7000000000007</v>
      </c>
      <c r="G27" s="233">
        <f t="shared" si="3"/>
        <v>3144.3999999999996</v>
      </c>
      <c r="H27" s="364">
        <f t="shared" si="2"/>
        <v>47.031724426761585</v>
      </c>
      <c r="I27" s="74"/>
    </row>
    <row r="28" spans="1:14" ht="15" customHeight="1" x14ac:dyDescent="0.2">
      <c r="A28" s="220" t="s">
        <v>214</v>
      </c>
      <c r="B28" s="252" t="s">
        <v>567</v>
      </c>
      <c r="C28" s="218"/>
      <c r="D28" s="60" t="s">
        <v>566</v>
      </c>
      <c r="E28" s="178">
        <f>E29+E32</f>
        <v>6685.7000000000007</v>
      </c>
      <c r="F28" s="178">
        <f t="shared" ref="F28:G28" si="4">F29+F32</f>
        <v>6685.7000000000007</v>
      </c>
      <c r="G28" s="178">
        <f t="shared" si="4"/>
        <v>3144.3999999999996</v>
      </c>
      <c r="H28" s="219">
        <f t="shared" si="2"/>
        <v>47.031724426761585</v>
      </c>
      <c r="I28" s="74"/>
    </row>
    <row r="29" spans="1:14" ht="51.75" customHeight="1" x14ac:dyDescent="0.2">
      <c r="A29" s="220" t="s">
        <v>214</v>
      </c>
      <c r="B29" s="252" t="s">
        <v>133</v>
      </c>
      <c r="C29" s="220"/>
      <c r="D29" s="60" t="s">
        <v>152</v>
      </c>
      <c r="E29" s="178">
        <f>E30+E31</f>
        <v>3962.8</v>
      </c>
      <c r="F29" s="178">
        <f t="shared" ref="F29:G29" si="5">F30+F31</f>
        <v>3962.8</v>
      </c>
      <c r="G29" s="178">
        <f t="shared" si="5"/>
        <v>1722.3</v>
      </c>
      <c r="H29" s="219">
        <f t="shared" si="2"/>
        <v>43.461693751892597</v>
      </c>
      <c r="I29" s="74"/>
    </row>
    <row r="30" spans="1:14" ht="49.5" customHeight="1" x14ac:dyDescent="0.2">
      <c r="A30" s="220" t="s">
        <v>214</v>
      </c>
      <c r="B30" s="252" t="s">
        <v>133</v>
      </c>
      <c r="C30" s="220" t="s">
        <v>150</v>
      </c>
      <c r="D30" s="60" t="s">
        <v>151</v>
      </c>
      <c r="E30" s="178">
        <f>ГРБС!G605</f>
        <v>2232.3000000000002</v>
      </c>
      <c r="F30" s="178">
        <f>ГРБС!H605</f>
        <v>2232.3000000000002</v>
      </c>
      <c r="G30" s="178">
        <f>ГРБС!I605</f>
        <v>1083.5999999999999</v>
      </c>
      <c r="H30" s="219">
        <f t="shared" si="2"/>
        <v>48.541862652869227</v>
      </c>
      <c r="I30" s="74"/>
    </row>
    <row r="31" spans="1:14" ht="54" customHeight="1" x14ac:dyDescent="0.2">
      <c r="A31" s="220" t="s">
        <v>214</v>
      </c>
      <c r="B31" s="252" t="s">
        <v>133</v>
      </c>
      <c r="C31" s="220" t="s">
        <v>153</v>
      </c>
      <c r="D31" s="60" t="s">
        <v>154</v>
      </c>
      <c r="E31" s="178">
        <f>ГРБС!G606</f>
        <v>1730.5</v>
      </c>
      <c r="F31" s="178">
        <f>ГРБС!H606</f>
        <v>1730.5</v>
      </c>
      <c r="G31" s="178">
        <f>ГРБС!I606</f>
        <v>638.70000000000005</v>
      </c>
      <c r="H31" s="219">
        <f t="shared" si="2"/>
        <v>36.908407974573826</v>
      </c>
      <c r="I31" s="74"/>
    </row>
    <row r="32" spans="1:14" ht="29.25" customHeight="1" x14ac:dyDescent="0.2">
      <c r="A32" s="220" t="s">
        <v>214</v>
      </c>
      <c r="B32" s="252" t="s">
        <v>420</v>
      </c>
      <c r="C32" s="213"/>
      <c r="D32" s="60" t="s">
        <v>419</v>
      </c>
      <c r="E32" s="178">
        <f>E33</f>
        <v>2722.9</v>
      </c>
      <c r="F32" s="178">
        <f t="shared" ref="F32:G32" si="6">F33</f>
        <v>2722.9</v>
      </c>
      <c r="G32" s="178">
        <f t="shared" si="6"/>
        <v>1422.1</v>
      </c>
      <c r="H32" s="219">
        <f t="shared" si="2"/>
        <v>52.227404605383967</v>
      </c>
      <c r="I32" s="74"/>
    </row>
    <row r="33" spans="1:9" ht="47.25" customHeight="1" thickBot="1" x14ac:dyDescent="0.25">
      <c r="A33" s="223" t="s">
        <v>214</v>
      </c>
      <c r="B33" s="311" t="s">
        <v>420</v>
      </c>
      <c r="C33" s="61" t="s">
        <v>150</v>
      </c>
      <c r="D33" s="240" t="s">
        <v>151</v>
      </c>
      <c r="E33" s="232">
        <f>ГРБС!G608</f>
        <v>2722.9</v>
      </c>
      <c r="F33" s="232">
        <f>ГРБС!H608</f>
        <v>2722.9</v>
      </c>
      <c r="G33" s="232">
        <f>ГРБС!I608</f>
        <v>1422.1</v>
      </c>
      <c r="H33" s="333">
        <f t="shared" si="2"/>
        <v>52.227404605383967</v>
      </c>
      <c r="I33" s="74"/>
    </row>
    <row r="34" spans="1:9" ht="121.5" customHeight="1" thickBot="1" x14ac:dyDescent="0.25">
      <c r="A34" s="362" t="s">
        <v>215</v>
      </c>
      <c r="B34" s="243"/>
      <c r="C34" s="207"/>
      <c r="D34" s="290" t="s">
        <v>398</v>
      </c>
      <c r="E34" s="209">
        <f>E35</f>
        <v>55106.799999999996</v>
      </c>
      <c r="F34" s="209">
        <f t="shared" ref="F34:G36" si="7">F35</f>
        <v>55106.799999999996</v>
      </c>
      <c r="G34" s="209">
        <f t="shared" si="7"/>
        <v>25824.6</v>
      </c>
      <c r="H34" s="367">
        <f t="shared" si="2"/>
        <v>46.862819107623743</v>
      </c>
      <c r="I34" s="74"/>
    </row>
    <row r="35" spans="1:9" ht="78" customHeight="1" x14ac:dyDescent="0.2">
      <c r="A35" s="213" t="s">
        <v>215</v>
      </c>
      <c r="B35" s="214" t="s">
        <v>288</v>
      </c>
      <c r="C35" s="368"/>
      <c r="D35" s="240" t="s">
        <v>596</v>
      </c>
      <c r="E35" s="233">
        <f>E36</f>
        <v>55106.799999999996</v>
      </c>
      <c r="F35" s="233">
        <f t="shared" si="7"/>
        <v>55106.799999999996</v>
      </c>
      <c r="G35" s="233">
        <f t="shared" si="7"/>
        <v>25824.6</v>
      </c>
      <c r="H35" s="364">
        <f t="shared" si="2"/>
        <v>46.862819107623743</v>
      </c>
      <c r="I35" s="74"/>
    </row>
    <row r="36" spans="1:9" ht="63" customHeight="1" x14ac:dyDescent="0.2">
      <c r="A36" s="220" t="s">
        <v>215</v>
      </c>
      <c r="B36" s="363" t="s">
        <v>289</v>
      </c>
      <c r="C36" s="261"/>
      <c r="D36" s="62" t="s">
        <v>571</v>
      </c>
      <c r="E36" s="178">
        <f>E37</f>
        <v>55106.799999999996</v>
      </c>
      <c r="F36" s="178">
        <f t="shared" si="7"/>
        <v>55106.799999999996</v>
      </c>
      <c r="G36" s="178">
        <f t="shared" si="7"/>
        <v>25824.6</v>
      </c>
      <c r="H36" s="219">
        <f t="shared" si="2"/>
        <v>46.862819107623743</v>
      </c>
      <c r="I36" s="74"/>
    </row>
    <row r="37" spans="1:9" ht="47.25" customHeight="1" x14ac:dyDescent="0.2">
      <c r="A37" s="220" t="s">
        <v>215</v>
      </c>
      <c r="B37" s="365" t="s">
        <v>204</v>
      </c>
      <c r="C37" s="220"/>
      <c r="D37" s="60" t="s">
        <v>152</v>
      </c>
      <c r="E37" s="178">
        <f>E38+E39+E41+E40</f>
        <v>55106.799999999996</v>
      </c>
      <c r="F37" s="178">
        <f t="shared" ref="F37:G37" si="8">F38+F39+F41+F40</f>
        <v>55106.799999999996</v>
      </c>
      <c r="G37" s="178">
        <f t="shared" si="8"/>
        <v>25824.6</v>
      </c>
      <c r="H37" s="219">
        <f t="shared" si="2"/>
        <v>46.862819107623743</v>
      </c>
      <c r="I37" s="74"/>
    </row>
    <row r="38" spans="1:9" ht="46.5" customHeight="1" x14ac:dyDescent="0.2">
      <c r="A38" s="220" t="s">
        <v>215</v>
      </c>
      <c r="B38" s="365" t="s">
        <v>204</v>
      </c>
      <c r="C38" s="220" t="s">
        <v>150</v>
      </c>
      <c r="D38" s="60" t="s">
        <v>151</v>
      </c>
      <c r="E38" s="178">
        <f>ГРБС!G28</f>
        <v>52530</v>
      </c>
      <c r="F38" s="178">
        <f>ГРБС!H28</f>
        <v>52530</v>
      </c>
      <c r="G38" s="178">
        <f>ГРБС!I28</f>
        <v>25031.1</v>
      </c>
      <c r="H38" s="219">
        <f t="shared" si="2"/>
        <v>47.651056539120503</v>
      </c>
      <c r="I38" s="74"/>
    </row>
    <row r="39" spans="1:9" ht="45.75" customHeight="1" x14ac:dyDescent="0.2">
      <c r="A39" s="220" t="s">
        <v>215</v>
      </c>
      <c r="B39" s="365" t="s">
        <v>204</v>
      </c>
      <c r="C39" s="220" t="s">
        <v>153</v>
      </c>
      <c r="D39" s="60" t="s">
        <v>154</v>
      </c>
      <c r="E39" s="178">
        <f>ГРБС!G29</f>
        <v>2463.1999999999998</v>
      </c>
      <c r="F39" s="178">
        <f>ГРБС!H29</f>
        <v>2463.1999999999998</v>
      </c>
      <c r="G39" s="178">
        <f>ГРБС!I29</f>
        <v>679.9</v>
      </c>
      <c r="H39" s="219">
        <f t="shared" si="2"/>
        <v>27.602305943488147</v>
      </c>
      <c r="I39" s="74"/>
    </row>
    <row r="40" spans="1:9" ht="45.75" customHeight="1" x14ac:dyDescent="0.2">
      <c r="A40" s="220" t="s">
        <v>215</v>
      </c>
      <c r="B40" s="365" t="s">
        <v>204</v>
      </c>
      <c r="C40" s="223" t="s">
        <v>387</v>
      </c>
      <c r="D40" s="62" t="s">
        <v>199</v>
      </c>
      <c r="E40" s="178">
        <f>ГРБС!G30</f>
        <v>63.6</v>
      </c>
      <c r="F40" s="178">
        <f>ГРБС!H30</f>
        <v>63.6</v>
      </c>
      <c r="G40" s="178">
        <f>ГРБС!I30</f>
        <v>63.6</v>
      </c>
      <c r="H40" s="219">
        <f t="shared" si="2"/>
        <v>100</v>
      </c>
      <c r="I40" s="74"/>
    </row>
    <row r="41" spans="1:9" ht="34.5" customHeight="1" thickBot="1" x14ac:dyDescent="0.25">
      <c r="A41" s="223" t="s">
        <v>215</v>
      </c>
      <c r="B41" s="366" t="s">
        <v>204</v>
      </c>
      <c r="C41" s="223" t="s">
        <v>142</v>
      </c>
      <c r="D41" s="240" t="s">
        <v>143</v>
      </c>
      <c r="E41" s="233">
        <f>ГРБС!G31</f>
        <v>50</v>
      </c>
      <c r="F41" s="233">
        <f>ГРБС!H31</f>
        <v>50</v>
      </c>
      <c r="G41" s="233">
        <f>ГРБС!I31</f>
        <v>50</v>
      </c>
      <c r="H41" s="333">
        <f t="shared" si="2"/>
        <v>100</v>
      </c>
      <c r="I41" s="74"/>
    </row>
    <row r="42" spans="1:9" ht="18" customHeight="1" thickBot="1" x14ac:dyDescent="0.25">
      <c r="A42" s="362" t="s">
        <v>427</v>
      </c>
      <c r="B42" s="369"/>
      <c r="C42" s="207"/>
      <c r="D42" s="290" t="s">
        <v>429</v>
      </c>
      <c r="E42" s="209">
        <f>E43</f>
        <v>22.3</v>
      </c>
      <c r="F42" s="209">
        <f t="shared" ref="F42:G45" si="9">F43</f>
        <v>22.3</v>
      </c>
      <c r="G42" s="209">
        <f t="shared" si="9"/>
        <v>0</v>
      </c>
      <c r="H42" s="323">
        <f t="shared" si="2"/>
        <v>0</v>
      </c>
      <c r="I42" s="74"/>
    </row>
    <row r="43" spans="1:9" ht="79.150000000000006" customHeight="1" x14ac:dyDescent="0.2">
      <c r="A43" s="61" t="s">
        <v>427</v>
      </c>
      <c r="B43" s="316" t="s">
        <v>288</v>
      </c>
      <c r="C43" s="213"/>
      <c r="D43" s="248" t="s">
        <v>596</v>
      </c>
      <c r="E43" s="233">
        <f>E44</f>
        <v>22.3</v>
      </c>
      <c r="F43" s="233">
        <f t="shared" si="9"/>
        <v>22.3</v>
      </c>
      <c r="G43" s="233">
        <f t="shared" si="9"/>
        <v>0</v>
      </c>
      <c r="H43" s="364">
        <f t="shared" si="2"/>
        <v>0</v>
      </c>
      <c r="I43" s="74"/>
    </row>
    <row r="44" spans="1:9" ht="60.75" customHeight="1" x14ac:dyDescent="0.2">
      <c r="A44" s="220" t="s">
        <v>427</v>
      </c>
      <c r="B44" s="68" t="s">
        <v>289</v>
      </c>
      <c r="C44" s="252"/>
      <c r="D44" s="221" t="s">
        <v>529</v>
      </c>
      <c r="E44" s="178">
        <f>E45</f>
        <v>22.3</v>
      </c>
      <c r="F44" s="178">
        <f t="shared" si="9"/>
        <v>22.3</v>
      </c>
      <c r="G44" s="178">
        <f t="shared" si="9"/>
        <v>0</v>
      </c>
      <c r="H44" s="219">
        <f t="shared" si="2"/>
        <v>0</v>
      </c>
      <c r="I44" s="74"/>
    </row>
    <row r="45" spans="1:9" ht="111" customHeight="1" x14ac:dyDescent="0.2">
      <c r="A45" s="220" t="s">
        <v>427</v>
      </c>
      <c r="B45" s="363" t="s">
        <v>428</v>
      </c>
      <c r="C45" s="250"/>
      <c r="D45" s="60" t="s">
        <v>484</v>
      </c>
      <c r="E45" s="178">
        <f>E46</f>
        <v>22.3</v>
      </c>
      <c r="F45" s="178">
        <f t="shared" si="9"/>
        <v>22.3</v>
      </c>
      <c r="G45" s="178">
        <f t="shared" si="9"/>
        <v>0</v>
      </c>
      <c r="H45" s="219">
        <f t="shared" si="2"/>
        <v>0</v>
      </c>
      <c r="I45" s="74"/>
    </row>
    <row r="46" spans="1:9" ht="47.25" customHeight="1" thickBot="1" x14ac:dyDescent="0.25">
      <c r="A46" s="61" t="s">
        <v>427</v>
      </c>
      <c r="B46" s="316" t="s">
        <v>428</v>
      </c>
      <c r="C46" s="61" t="s">
        <v>153</v>
      </c>
      <c r="D46" s="240" t="s">
        <v>154</v>
      </c>
      <c r="E46" s="233">
        <f>ГРБС!G36</f>
        <v>22.3</v>
      </c>
      <c r="F46" s="233">
        <f>ГРБС!H36</f>
        <v>22.3</v>
      </c>
      <c r="G46" s="233">
        <f>ГРБС!I36</f>
        <v>0</v>
      </c>
      <c r="H46" s="333">
        <f t="shared" si="2"/>
        <v>0</v>
      </c>
      <c r="I46" s="74"/>
    </row>
    <row r="47" spans="1:9" ht="78" customHeight="1" thickBot="1" x14ac:dyDescent="0.25">
      <c r="A47" s="362" t="s">
        <v>411</v>
      </c>
      <c r="B47" s="243"/>
      <c r="C47" s="207"/>
      <c r="D47" s="290" t="s">
        <v>104</v>
      </c>
      <c r="E47" s="209">
        <f>E48+E54</f>
        <v>22368.400000000001</v>
      </c>
      <c r="F47" s="209">
        <f t="shared" ref="F47:G47" si="10">F48+F54</f>
        <v>22368.400000000001</v>
      </c>
      <c r="G47" s="209">
        <f t="shared" si="10"/>
        <v>11626.400000000001</v>
      </c>
      <c r="H47" s="323">
        <f t="shared" si="2"/>
        <v>51.976895978255044</v>
      </c>
      <c r="I47" s="74"/>
    </row>
    <row r="48" spans="1:9" ht="32.25" customHeight="1" x14ac:dyDescent="0.2">
      <c r="A48" s="213" t="s">
        <v>411</v>
      </c>
      <c r="B48" s="363" t="s">
        <v>55</v>
      </c>
      <c r="C48" s="218"/>
      <c r="D48" s="248" t="s">
        <v>697</v>
      </c>
      <c r="E48" s="233">
        <f>E49+E52</f>
        <v>5324.7000000000007</v>
      </c>
      <c r="F48" s="233">
        <f t="shared" ref="F48:G48" si="11">F49+F52</f>
        <v>5324.7000000000007</v>
      </c>
      <c r="G48" s="233">
        <f t="shared" si="11"/>
        <v>2891.7</v>
      </c>
      <c r="H48" s="364">
        <f t="shared" si="2"/>
        <v>54.30728491746013</v>
      </c>
      <c r="I48" s="74"/>
    </row>
    <row r="49" spans="1:17" ht="45.75" customHeight="1" x14ac:dyDescent="0.2">
      <c r="A49" s="220" t="s">
        <v>411</v>
      </c>
      <c r="B49" s="252" t="s">
        <v>133</v>
      </c>
      <c r="C49" s="220"/>
      <c r="D49" s="60" t="s">
        <v>152</v>
      </c>
      <c r="E49" s="178">
        <f>E50+E51</f>
        <v>3582.6000000000004</v>
      </c>
      <c r="F49" s="178">
        <f t="shared" ref="F49:G49" si="12">F50+F51</f>
        <v>3582.6000000000004</v>
      </c>
      <c r="G49" s="178">
        <f t="shared" si="12"/>
        <v>2000</v>
      </c>
      <c r="H49" s="219">
        <f t="shared" si="2"/>
        <v>55.825378216937416</v>
      </c>
      <c r="I49" s="74"/>
      <c r="M49" s="18"/>
      <c r="N49" s="18"/>
      <c r="O49" s="18"/>
      <c r="P49" s="18"/>
      <c r="Q49" s="18"/>
    </row>
    <row r="50" spans="1:17" ht="45" customHeight="1" x14ac:dyDescent="0.2">
      <c r="A50" s="220" t="s">
        <v>411</v>
      </c>
      <c r="B50" s="252" t="s">
        <v>133</v>
      </c>
      <c r="C50" s="220" t="s">
        <v>150</v>
      </c>
      <c r="D50" s="60" t="s">
        <v>151</v>
      </c>
      <c r="E50" s="178">
        <f>ГРБС!G619</f>
        <v>3117.8</v>
      </c>
      <c r="F50" s="178">
        <f>ГРБС!H619</f>
        <v>3117.8</v>
      </c>
      <c r="G50" s="178">
        <f>ГРБС!I619</f>
        <v>1696.9</v>
      </c>
      <c r="H50" s="219">
        <f t="shared" si="2"/>
        <v>54.426197960100076</v>
      </c>
      <c r="I50" s="74"/>
      <c r="M50" s="18"/>
      <c r="N50" s="18"/>
      <c r="O50" s="18"/>
      <c r="P50" s="18"/>
      <c r="Q50" s="18"/>
    </row>
    <row r="51" spans="1:17" ht="48.75" customHeight="1" x14ac:dyDescent="0.2">
      <c r="A51" s="220" t="s">
        <v>411</v>
      </c>
      <c r="B51" s="252" t="s">
        <v>133</v>
      </c>
      <c r="C51" s="220" t="s">
        <v>153</v>
      </c>
      <c r="D51" s="60" t="s">
        <v>154</v>
      </c>
      <c r="E51" s="178">
        <f>ГРБС!G620</f>
        <v>464.8</v>
      </c>
      <c r="F51" s="178">
        <f>ГРБС!H620</f>
        <v>464.8</v>
      </c>
      <c r="G51" s="178">
        <f>ГРБС!I620</f>
        <v>303.10000000000002</v>
      </c>
      <c r="H51" s="219">
        <f t="shared" si="2"/>
        <v>65.210843373493972</v>
      </c>
      <c r="I51" s="74"/>
      <c r="M51" s="18"/>
      <c r="N51" s="18"/>
      <c r="O51" s="18"/>
      <c r="P51" s="18"/>
      <c r="Q51" s="18"/>
    </row>
    <row r="52" spans="1:17" ht="45" customHeight="1" x14ac:dyDescent="0.2">
      <c r="A52" s="220" t="s">
        <v>411</v>
      </c>
      <c r="B52" s="252" t="s">
        <v>203</v>
      </c>
      <c r="C52" s="220"/>
      <c r="D52" s="60" t="s">
        <v>412</v>
      </c>
      <c r="E52" s="178">
        <f>E53</f>
        <v>1742.1</v>
      </c>
      <c r="F52" s="178">
        <f t="shared" ref="F52:G52" si="13">F53</f>
        <v>1742.1</v>
      </c>
      <c r="G52" s="178">
        <f t="shared" si="13"/>
        <v>891.7</v>
      </c>
      <c r="H52" s="219">
        <f t="shared" si="2"/>
        <v>51.185351013145066</v>
      </c>
      <c r="I52" s="74"/>
      <c r="M52" s="18"/>
      <c r="N52" s="18"/>
      <c r="O52" s="18"/>
      <c r="P52" s="18"/>
      <c r="Q52" s="18"/>
    </row>
    <row r="53" spans="1:17" ht="46.5" customHeight="1" x14ac:dyDescent="0.2">
      <c r="A53" s="220" t="s">
        <v>411</v>
      </c>
      <c r="B53" s="252" t="s">
        <v>203</v>
      </c>
      <c r="C53" s="220" t="s">
        <v>150</v>
      </c>
      <c r="D53" s="60" t="s">
        <v>151</v>
      </c>
      <c r="E53" s="178">
        <f>ГРБС!G622</f>
        <v>1742.1</v>
      </c>
      <c r="F53" s="178">
        <f>ГРБС!H622</f>
        <v>1742.1</v>
      </c>
      <c r="G53" s="178">
        <f>ГРБС!I622</f>
        <v>891.7</v>
      </c>
      <c r="H53" s="219">
        <f t="shared" si="2"/>
        <v>51.185351013145066</v>
      </c>
      <c r="I53" s="74"/>
      <c r="M53" s="18"/>
      <c r="N53" s="18"/>
      <c r="O53" s="18"/>
      <c r="P53" s="57" t="s">
        <v>413</v>
      </c>
    </row>
    <row r="54" spans="1:17" ht="67.5" customHeight="1" x14ac:dyDescent="0.2">
      <c r="A54" s="213" t="s">
        <v>411</v>
      </c>
      <c r="B54" s="315" t="s">
        <v>486</v>
      </c>
      <c r="C54" s="310"/>
      <c r="D54" s="60" t="s">
        <v>490</v>
      </c>
      <c r="E54" s="178">
        <f>E55</f>
        <v>17043.7</v>
      </c>
      <c r="F54" s="178">
        <f t="shared" ref="F54:G54" si="14">F55</f>
        <v>17043.7</v>
      </c>
      <c r="G54" s="178">
        <f t="shared" si="14"/>
        <v>8734.7000000000007</v>
      </c>
      <c r="H54" s="219">
        <f t="shared" si="2"/>
        <v>51.24884854814389</v>
      </c>
      <c r="I54" s="74"/>
      <c r="M54" s="18"/>
      <c r="N54" s="18"/>
      <c r="O54" s="18"/>
    </row>
    <row r="55" spans="1:17" ht="46.5" customHeight="1" x14ac:dyDescent="0.2">
      <c r="A55" s="220" t="s">
        <v>411</v>
      </c>
      <c r="B55" s="252" t="s">
        <v>489</v>
      </c>
      <c r="C55" s="276"/>
      <c r="D55" s="60" t="s">
        <v>152</v>
      </c>
      <c r="E55" s="178">
        <f>E56+E57</f>
        <v>17043.7</v>
      </c>
      <c r="F55" s="178">
        <f t="shared" ref="F55:G55" si="15">F56+F57</f>
        <v>17043.7</v>
      </c>
      <c r="G55" s="178">
        <f t="shared" si="15"/>
        <v>8734.7000000000007</v>
      </c>
      <c r="H55" s="219">
        <f t="shared" si="2"/>
        <v>51.24884854814389</v>
      </c>
      <c r="I55" s="74"/>
    </row>
    <row r="56" spans="1:17" ht="45.75" customHeight="1" x14ac:dyDescent="0.2">
      <c r="A56" s="220" t="s">
        <v>411</v>
      </c>
      <c r="B56" s="252" t="s">
        <v>489</v>
      </c>
      <c r="C56" s="220" t="s">
        <v>150</v>
      </c>
      <c r="D56" s="221" t="s">
        <v>151</v>
      </c>
      <c r="E56" s="178">
        <f>ГРБС!G639</f>
        <v>15210.3</v>
      </c>
      <c r="F56" s="178">
        <f>ГРБС!H639</f>
        <v>15210.3</v>
      </c>
      <c r="G56" s="178">
        <f>ГРБС!I639</f>
        <v>7696.1</v>
      </c>
      <c r="H56" s="219">
        <f t="shared" si="2"/>
        <v>50.597950073305597</v>
      </c>
      <c r="I56" s="74"/>
    </row>
    <row r="57" spans="1:17" ht="57.75" customHeight="1" thickBot="1" x14ac:dyDescent="0.25">
      <c r="A57" s="223" t="s">
        <v>411</v>
      </c>
      <c r="B57" s="311" t="s">
        <v>489</v>
      </c>
      <c r="C57" s="223" t="s">
        <v>153</v>
      </c>
      <c r="D57" s="221" t="s">
        <v>154</v>
      </c>
      <c r="E57" s="232">
        <f>ГРБС!G640</f>
        <v>1833.4</v>
      </c>
      <c r="F57" s="232">
        <f>ГРБС!H640</f>
        <v>1833.4</v>
      </c>
      <c r="G57" s="232">
        <f>ГРБС!I640</f>
        <v>1038.5999999999999</v>
      </c>
      <c r="H57" s="333">
        <f t="shared" si="2"/>
        <v>56.648849132758805</v>
      </c>
      <c r="I57" s="74"/>
    </row>
    <row r="58" spans="1:17" ht="30.75" customHeight="1" thickBot="1" x14ac:dyDescent="0.25">
      <c r="A58" s="362" t="s">
        <v>621</v>
      </c>
      <c r="B58" s="370"/>
      <c r="C58" s="245"/>
      <c r="D58" s="371" t="s">
        <v>619</v>
      </c>
      <c r="E58" s="208">
        <f>E59</f>
        <v>639</v>
      </c>
      <c r="F58" s="208">
        <f t="shared" ref="F58:G60" si="16">F59</f>
        <v>639</v>
      </c>
      <c r="G58" s="208">
        <f t="shared" si="16"/>
        <v>639</v>
      </c>
      <c r="H58" s="323">
        <f t="shared" si="2"/>
        <v>100</v>
      </c>
      <c r="I58" s="74"/>
    </row>
    <row r="59" spans="1:17" ht="32.25" customHeight="1" x14ac:dyDescent="0.2">
      <c r="A59" s="213" t="s">
        <v>621</v>
      </c>
      <c r="B59" s="363" t="s">
        <v>55</v>
      </c>
      <c r="C59" s="213"/>
      <c r="D59" s="372" t="s">
        <v>697</v>
      </c>
      <c r="E59" s="216">
        <f>E60</f>
        <v>639</v>
      </c>
      <c r="F59" s="216">
        <f t="shared" si="16"/>
        <v>639</v>
      </c>
      <c r="G59" s="232">
        <f t="shared" si="16"/>
        <v>639</v>
      </c>
      <c r="H59" s="364">
        <f t="shared" si="2"/>
        <v>100</v>
      </c>
      <c r="I59" s="74"/>
    </row>
    <row r="60" spans="1:17" ht="32.25" customHeight="1" x14ac:dyDescent="0.2">
      <c r="A60" s="220" t="s">
        <v>621</v>
      </c>
      <c r="B60" s="365" t="s">
        <v>622</v>
      </c>
      <c r="C60" s="220"/>
      <c r="D60" s="373" t="s">
        <v>620</v>
      </c>
      <c r="E60" s="178">
        <f>E61</f>
        <v>639</v>
      </c>
      <c r="F60" s="178">
        <f t="shared" si="16"/>
        <v>639</v>
      </c>
      <c r="G60" s="178">
        <f t="shared" si="16"/>
        <v>639</v>
      </c>
      <c r="H60" s="219">
        <f t="shared" si="2"/>
        <v>100</v>
      </c>
      <c r="I60" s="74"/>
    </row>
    <row r="61" spans="1:17" ht="20.25" customHeight="1" thickBot="1" x14ac:dyDescent="0.25">
      <c r="A61" s="61" t="s">
        <v>621</v>
      </c>
      <c r="B61" s="316" t="s">
        <v>622</v>
      </c>
      <c r="C61" s="61" t="s">
        <v>717</v>
      </c>
      <c r="D61" s="69" t="s">
        <v>716</v>
      </c>
      <c r="E61" s="374">
        <f>ГРБС!G40+ГРБС!G633</f>
        <v>639</v>
      </c>
      <c r="F61" s="375">
        <f>ГРБС!H40+ГРБС!H633</f>
        <v>639</v>
      </c>
      <c r="G61" s="374">
        <f>ГРБС!I40+ГРБС!I633</f>
        <v>639</v>
      </c>
      <c r="H61" s="333">
        <f t="shared" si="2"/>
        <v>100</v>
      </c>
      <c r="I61" s="74"/>
    </row>
    <row r="62" spans="1:17" ht="16.5" thickBot="1" x14ac:dyDescent="0.25">
      <c r="A62" s="362" t="s">
        <v>49</v>
      </c>
      <c r="B62" s="243"/>
      <c r="C62" s="207"/>
      <c r="D62" s="290" t="s">
        <v>216</v>
      </c>
      <c r="E62" s="209">
        <f>E63</f>
        <v>320</v>
      </c>
      <c r="F62" s="209">
        <f t="shared" ref="F62:G64" si="17">F63</f>
        <v>320</v>
      </c>
      <c r="G62" s="209">
        <f t="shared" si="17"/>
        <v>0</v>
      </c>
      <c r="H62" s="323">
        <f t="shared" si="2"/>
        <v>0</v>
      </c>
      <c r="I62" s="74"/>
    </row>
    <row r="63" spans="1:17" ht="30" customHeight="1" x14ac:dyDescent="0.2">
      <c r="A63" s="213" t="s">
        <v>49</v>
      </c>
      <c r="B63" s="376" t="s">
        <v>470</v>
      </c>
      <c r="C63" s="218"/>
      <c r="D63" s="248" t="s">
        <v>697</v>
      </c>
      <c r="E63" s="249">
        <f>E64</f>
        <v>320</v>
      </c>
      <c r="F63" s="233">
        <f t="shared" si="17"/>
        <v>320</v>
      </c>
      <c r="G63" s="233">
        <f t="shared" si="17"/>
        <v>0</v>
      </c>
      <c r="H63" s="364">
        <f t="shared" si="2"/>
        <v>0</v>
      </c>
      <c r="I63" s="74"/>
    </row>
    <row r="64" spans="1:17" ht="30" customHeight="1" x14ac:dyDescent="0.2">
      <c r="A64" s="220" t="s">
        <v>49</v>
      </c>
      <c r="B64" s="251" t="s">
        <v>84</v>
      </c>
      <c r="C64" s="252"/>
      <c r="D64" s="60" t="s">
        <v>406</v>
      </c>
      <c r="E64" s="253">
        <f>E65</f>
        <v>320</v>
      </c>
      <c r="F64" s="178">
        <f t="shared" si="17"/>
        <v>320</v>
      </c>
      <c r="G64" s="178">
        <f t="shared" si="17"/>
        <v>0</v>
      </c>
      <c r="H64" s="219">
        <f t="shared" si="2"/>
        <v>0</v>
      </c>
      <c r="I64" s="74"/>
    </row>
    <row r="65" spans="1:9" ht="21" customHeight="1" thickBot="1" x14ac:dyDescent="0.25">
      <c r="A65" s="223" t="s">
        <v>49</v>
      </c>
      <c r="B65" s="376" t="s">
        <v>84</v>
      </c>
      <c r="C65" s="223" t="s">
        <v>262</v>
      </c>
      <c r="D65" s="221" t="s">
        <v>156</v>
      </c>
      <c r="E65" s="308">
        <f>ГРБС!G44</f>
        <v>320</v>
      </c>
      <c r="F65" s="233">
        <f>ГРБС!H44</f>
        <v>320</v>
      </c>
      <c r="G65" s="233">
        <f>ГРБС!I44</f>
        <v>0</v>
      </c>
      <c r="H65" s="333">
        <f t="shared" si="2"/>
        <v>0</v>
      </c>
      <c r="I65" s="74"/>
    </row>
    <row r="66" spans="1:9" ht="30" customHeight="1" thickBot="1" x14ac:dyDescent="0.25">
      <c r="A66" s="362" t="s">
        <v>119</v>
      </c>
      <c r="B66" s="243"/>
      <c r="C66" s="207"/>
      <c r="D66" s="290" t="s">
        <v>217</v>
      </c>
      <c r="E66" s="209">
        <f>E67+E71+E75+E87+E94+E101+E105+E113+E116+E121+E124</f>
        <v>52358.3</v>
      </c>
      <c r="F66" s="209">
        <f t="shared" ref="F66:G66" si="18">F67+F71+F75+F87+F94+F101+F105+F113+F116+F121+F124</f>
        <v>52358.3</v>
      </c>
      <c r="G66" s="209">
        <f t="shared" si="18"/>
        <v>21265.200000000001</v>
      </c>
      <c r="H66" s="323">
        <f t="shared" si="2"/>
        <v>40.614764039321365</v>
      </c>
      <c r="I66" s="74"/>
    </row>
    <row r="67" spans="1:9" ht="142.5" hidden="1" customHeight="1" thickBot="1" x14ac:dyDescent="0.25">
      <c r="A67" s="61" t="s">
        <v>119</v>
      </c>
      <c r="B67" s="246" t="s">
        <v>161</v>
      </c>
      <c r="C67" s="61"/>
      <c r="D67" s="240" t="s">
        <v>532</v>
      </c>
      <c r="E67" s="233">
        <f>E68</f>
        <v>198.5</v>
      </c>
      <c r="F67" s="233">
        <f t="shared" ref="F67:G69" si="19">F68</f>
        <v>198.5</v>
      </c>
      <c r="G67" s="233">
        <f t="shared" si="19"/>
        <v>0</v>
      </c>
      <c r="H67" s="367">
        <f t="shared" si="2"/>
        <v>0</v>
      </c>
      <c r="I67" s="74"/>
    </row>
    <row r="68" spans="1:9" ht="98.25" hidden="1" customHeight="1" thickBot="1" x14ac:dyDescent="0.25">
      <c r="A68" s="220" t="s">
        <v>119</v>
      </c>
      <c r="B68" s="220" t="s">
        <v>600</v>
      </c>
      <c r="C68" s="220"/>
      <c r="D68" s="60" t="s">
        <v>424</v>
      </c>
      <c r="E68" s="178">
        <f>E69</f>
        <v>198.5</v>
      </c>
      <c r="F68" s="178">
        <f t="shared" si="19"/>
        <v>198.5</v>
      </c>
      <c r="G68" s="178">
        <f t="shared" si="19"/>
        <v>0</v>
      </c>
      <c r="H68" s="367">
        <f t="shared" si="2"/>
        <v>0</v>
      </c>
      <c r="I68" s="74"/>
    </row>
    <row r="69" spans="1:9" ht="109.5" hidden="1" customHeight="1" thickBot="1" x14ac:dyDescent="0.25">
      <c r="A69" s="220" t="s">
        <v>119</v>
      </c>
      <c r="B69" s="220" t="s">
        <v>737</v>
      </c>
      <c r="C69" s="220"/>
      <c r="D69" s="60" t="s">
        <v>736</v>
      </c>
      <c r="E69" s="178">
        <f>E70</f>
        <v>198.5</v>
      </c>
      <c r="F69" s="178">
        <f t="shared" si="19"/>
        <v>198.5</v>
      </c>
      <c r="G69" s="178">
        <f t="shared" si="19"/>
        <v>0</v>
      </c>
      <c r="H69" s="367">
        <f t="shared" si="2"/>
        <v>0</v>
      </c>
      <c r="I69" s="74"/>
    </row>
    <row r="70" spans="1:9" ht="45.75" hidden="1" customHeight="1" thickBot="1" x14ac:dyDescent="0.25">
      <c r="A70" s="220" t="s">
        <v>119</v>
      </c>
      <c r="B70" s="220" t="s">
        <v>737</v>
      </c>
      <c r="C70" s="220" t="s">
        <v>153</v>
      </c>
      <c r="D70" s="60" t="s">
        <v>154</v>
      </c>
      <c r="E70" s="178">
        <f>ГРБС!G49</f>
        <v>198.5</v>
      </c>
      <c r="F70" s="178">
        <f>ГРБС!H49</f>
        <v>198.5</v>
      </c>
      <c r="G70" s="178">
        <f>ГРБС!I49</f>
        <v>0</v>
      </c>
      <c r="H70" s="367">
        <f t="shared" si="2"/>
        <v>0</v>
      </c>
      <c r="I70" s="74"/>
    </row>
    <row r="71" spans="1:9" ht="78" customHeight="1" x14ac:dyDescent="0.2">
      <c r="A71" s="61" t="s">
        <v>119</v>
      </c>
      <c r="B71" s="315" t="s">
        <v>299</v>
      </c>
      <c r="C71" s="377"/>
      <c r="D71" s="248" t="s">
        <v>579</v>
      </c>
      <c r="E71" s="249">
        <f>E72</f>
        <v>20125.900000000001</v>
      </c>
      <c r="F71" s="233">
        <f t="shared" ref="F71:G73" si="20">F72</f>
        <v>20125.900000000001</v>
      </c>
      <c r="G71" s="233">
        <f t="shared" si="20"/>
        <v>10063</v>
      </c>
      <c r="H71" s="364">
        <f t="shared" si="2"/>
        <v>50.000248436094786</v>
      </c>
      <c r="I71" s="74"/>
    </row>
    <row r="72" spans="1:9" ht="60.75" customHeight="1" x14ac:dyDescent="0.2">
      <c r="A72" s="220" t="s">
        <v>119</v>
      </c>
      <c r="B72" s="252" t="s">
        <v>300</v>
      </c>
      <c r="C72" s="378"/>
      <c r="D72" s="60" t="s">
        <v>209</v>
      </c>
      <c r="E72" s="253">
        <f>E73</f>
        <v>20125.900000000001</v>
      </c>
      <c r="F72" s="178">
        <f t="shared" si="20"/>
        <v>20125.900000000001</v>
      </c>
      <c r="G72" s="178">
        <f t="shared" si="20"/>
        <v>10063</v>
      </c>
      <c r="H72" s="219">
        <f t="shared" si="2"/>
        <v>50.000248436094786</v>
      </c>
      <c r="I72" s="74"/>
    </row>
    <row r="73" spans="1:9" ht="61.5" customHeight="1" x14ac:dyDescent="0.2">
      <c r="A73" s="220" t="s">
        <v>119</v>
      </c>
      <c r="B73" s="252" t="s">
        <v>130</v>
      </c>
      <c r="C73" s="378"/>
      <c r="D73" s="379" t="s">
        <v>210</v>
      </c>
      <c r="E73" s="253">
        <f>E74</f>
        <v>20125.900000000001</v>
      </c>
      <c r="F73" s="178">
        <f t="shared" si="20"/>
        <v>20125.900000000001</v>
      </c>
      <c r="G73" s="178">
        <f t="shared" si="20"/>
        <v>10063</v>
      </c>
      <c r="H73" s="219">
        <f t="shared" si="2"/>
        <v>50.000248436094786</v>
      </c>
      <c r="I73" s="74"/>
    </row>
    <row r="74" spans="1:9" ht="17.25" customHeight="1" x14ac:dyDescent="0.2">
      <c r="A74" s="220" t="s">
        <v>119</v>
      </c>
      <c r="B74" s="252" t="s">
        <v>130</v>
      </c>
      <c r="C74" s="220" t="s">
        <v>99</v>
      </c>
      <c r="D74" s="60" t="s">
        <v>103</v>
      </c>
      <c r="E74" s="253">
        <f>ГРБС!G53</f>
        <v>20125.900000000001</v>
      </c>
      <c r="F74" s="178">
        <f>ГРБС!H53</f>
        <v>20125.900000000001</v>
      </c>
      <c r="G74" s="178">
        <f>ГРБС!I53</f>
        <v>10063</v>
      </c>
      <c r="H74" s="219">
        <f t="shared" si="2"/>
        <v>50.000248436094786</v>
      </c>
      <c r="I74" s="74"/>
    </row>
    <row r="75" spans="1:9" ht="80.45" customHeight="1" x14ac:dyDescent="0.2">
      <c r="A75" s="213" t="s">
        <v>119</v>
      </c>
      <c r="B75" s="315" t="s">
        <v>286</v>
      </c>
      <c r="C75" s="218"/>
      <c r="D75" s="240" t="s">
        <v>563</v>
      </c>
      <c r="E75" s="253">
        <f>E76+E78+E80+E82+E85</f>
        <v>3858.3999999999996</v>
      </c>
      <c r="F75" s="178">
        <f t="shared" ref="F75:G75" si="21">F76+F78+F80+F82+F85</f>
        <v>3858.4000000000005</v>
      </c>
      <c r="G75" s="178">
        <f t="shared" si="21"/>
        <v>238.9</v>
      </c>
      <c r="H75" s="219">
        <f t="shared" si="2"/>
        <v>6.1916856728177478</v>
      </c>
      <c r="I75" s="74"/>
    </row>
    <row r="76" spans="1:9" ht="114" customHeight="1" x14ac:dyDescent="0.2">
      <c r="A76" s="220" t="s">
        <v>119</v>
      </c>
      <c r="B76" s="365" t="s">
        <v>630</v>
      </c>
      <c r="C76" s="261"/>
      <c r="D76" s="60" t="s">
        <v>458</v>
      </c>
      <c r="E76" s="253">
        <f>E77</f>
        <v>915.5</v>
      </c>
      <c r="F76" s="178">
        <f t="shared" ref="F76:G76" si="22">F77</f>
        <v>915.5</v>
      </c>
      <c r="G76" s="178">
        <f t="shared" si="22"/>
        <v>0</v>
      </c>
      <c r="H76" s="219">
        <f t="shared" si="2"/>
        <v>0</v>
      </c>
      <c r="I76" s="74"/>
    </row>
    <row r="77" spans="1:9" ht="51" customHeight="1" x14ac:dyDescent="0.2">
      <c r="A77" s="220" t="s">
        <v>119</v>
      </c>
      <c r="B77" s="365" t="s">
        <v>630</v>
      </c>
      <c r="C77" s="220" t="s">
        <v>153</v>
      </c>
      <c r="D77" s="60" t="s">
        <v>154</v>
      </c>
      <c r="E77" s="253">
        <f>ГРБС!G56</f>
        <v>915.5</v>
      </c>
      <c r="F77" s="178">
        <f>ГРБС!H56</f>
        <v>915.5</v>
      </c>
      <c r="G77" s="178">
        <f>ГРБС!I56</f>
        <v>0</v>
      </c>
      <c r="H77" s="219">
        <f t="shared" si="2"/>
        <v>0</v>
      </c>
      <c r="I77" s="74"/>
    </row>
    <row r="78" spans="1:9" ht="114" customHeight="1" x14ac:dyDescent="0.2">
      <c r="A78" s="220" t="s">
        <v>119</v>
      </c>
      <c r="B78" s="365" t="s">
        <v>629</v>
      </c>
      <c r="C78" s="262"/>
      <c r="D78" s="60" t="s">
        <v>459</v>
      </c>
      <c r="E78" s="253">
        <f>E79</f>
        <v>66.400000000000006</v>
      </c>
      <c r="F78" s="178">
        <f t="shared" ref="F78:G78" si="23">F79</f>
        <v>66.400000000000006</v>
      </c>
      <c r="G78" s="178">
        <f t="shared" si="23"/>
        <v>0</v>
      </c>
      <c r="H78" s="219">
        <f t="shared" si="2"/>
        <v>0</v>
      </c>
      <c r="I78" s="74"/>
    </row>
    <row r="79" spans="1:9" ht="48" customHeight="1" x14ac:dyDescent="0.2">
      <c r="A79" s="220" t="s">
        <v>119</v>
      </c>
      <c r="B79" s="365" t="s">
        <v>629</v>
      </c>
      <c r="C79" s="220" t="s">
        <v>153</v>
      </c>
      <c r="D79" s="60" t="s">
        <v>154</v>
      </c>
      <c r="E79" s="253">
        <f>ГРБС!G58</f>
        <v>66.400000000000006</v>
      </c>
      <c r="F79" s="178">
        <f>ГРБС!H58</f>
        <v>66.400000000000006</v>
      </c>
      <c r="G79" s="178">
        <f>ГРБС!I58</f>
        <v>0</v>
      </c>
      <c r="H79" s="219">
        <f t="shared" si="2"/>
        <v>0</v>
      </c>
      <c r="I79" s="74"/>
    </row>
    <row r="80" spans="1:9" ht="96.75" customHeight="1" x14ac:dyDescent="0.2">
      <c r="A80" s="220" t="s">
        <v>119</v>
      </c>
      <c r="B80" s="380" t="s">
        <v>628</v>
      </c>
      <c r="C80" s="220"/>
      <c r="D80" s="62" t="s">
        <v>285</v>
      </c>
      <c r="E80" s="253">
        <f>E81</f>
        <v>130.80000000000001</v>
      </c>
      <c r="F80" s="178">
        <f t="shared" ref="F80:G80" si="24">F81</f>
        <v>130.80000000000001</v>
      </c>
      <c r="G80" s="178">
        <f t="shared" si="24"/>
        <v>0</v>
      </c>
      <c r="H80" s="219">
        <f t="shared" si="2"/>
        <v>0</v>
      </c>
      <c r="I80" s="74"/>
    </row>
    <row r="81" spans="1:9" ht="45.75" customHeight="1" x14ac:dyDescent="0.2">
      <c r="A81" s="220" t="s">
        <v>119</v>
      </c>
      <c r="B81" s="380" t="s">
        <v>628</v>
      </c>
      <c r="C81" s="220" t="s">
        <v>153</v>
      </c>
      <c r="D81" s="60" t="s">
        <v>154</v>
      </c>
      <c r="E81" s="253">
        <f>ГРБС!G60</f>
        <v>130.80000000000001</v>
      </c>
      <c r="F81" s="178">
        <f>ГРБС!H60</f>
        <v>130.80000000000001</v>
      </c>
      <c r="G81" s="178">
        <f>ГРБС!I60</f>
        <v>0</v>
      </c>
      <c r="H81" s="219">
        <f t="shared" si="2"/>
        <v>0</v>
      </c>
      <c r="I81" s="74"/>
    </row>
    <row r="82" spans="1:9" ht="63" customHeight="1" x14ac:dyDescent="0.2">
      <c r="A82" s="220" t="s">
        <v>119</v>
      </c>
      <c r="B82" s="366" t="s">
        <v>627</v>
      </c>
      <c r="C82" s="220"/>
      <c r="D82" s="60" t="s">
        <v>158</v>
      </c>
      <c r="E82" s="253">
        <f>E83+E84</f>
        <v>2473.6999999999998</v>
      </c>
      <c r="F82" s="178">
        <f t="shared" ref="F82:G82" si="25">F83+F84</f>
        <v>2473.7000000000003</v>
      </c>
      <c r="G82" s="178">
        <f t="shared" si="25"/>
        <v>238.9</v>
      </c>
      <c r="H82" s="219">
        <f t="shared" si="2"/>
        <v>9.6575979302259771</v>
      </c>
      <c r="I82" s="74"/>
    </row>
    <row r="83" spans="1:9" ht="46.5" customHeight="1" x14ac:dyDescent="0.2">
      <c r="A83" s="220" t="s">
        <v>119</v>
      </c>
      <c r="B83" s="366" t="s">
        <v>627</v>
      </c>
      <c r="C83" s="220" t="s">
        <v>153</v>
      </c>
      <c r="D83" s="60" t="s">
        <v>154</v>
      </c>
      <c r="E83" s="253">
        <f>ГРБС!G62</f>
        <v>2416.6</v>
      </c>
      <c r="F83" s="178">
        <f>ГРБС!H62</f>
        <v>2410.8000000000002</v>
      </c>
      <c r="G83" s="178">
        <f>ГРБС!I62</f>
        <v>181.9</v>
      </c>
      <c r="H83" s="219">
        <f t="shared" si="2"/>
        <v>7.545213207234112</v>
      </c>
      <c r="I83" s="74"/>
    </row>
    <row r="84" spans="1:9" ht="20.25" customHeight="1" x14ac:dyDescent="0.2">
      <c r="A84" s="220" t="s">
        <v>119</v>
      </c>
      <c r="B84" s="366" t="s">
        <v>627</v>
      </c>
      <c r="C84" s="220" t="s">
        <v>727</v>
      </c>
      <c r="D84" s="60" t="s">
        <v>728</v>
      </c>
      <c r="E84" s="253">
        <f>ГРБС!G63</f>
        <v>57.1</v>
      </c>
      <c r="F84" s="178">
        <f>ГРБС!H63</f>
        <v>62.9</v>
      </c>
      <c r="G84" s="178">
        <f>ГРБС!I63</f>
        <v>57</v>
      </c>
      <c r="H84" s="219">
        <v>0</v>
      </c>
      <c r="I84" s="74"/>
    </row>
    <row r="85" spans="1:9" ht="96.75" customHeight="1" x14ac:dyDescent="0.2">
      <c r="A85" s="220" t="s">
        <v>119</v>
      </c>
      <c r="B85" s="365" t="s">
        <v>626</v>
      </c>
      <c r="C85" s="220"/>
      <c r="D85" s="62" t="s">
        <v>564</v>
      </c>
      <c r="E85" s="253">
        <f>E86</f>
        <v>272</v>
      </c>
      <c r="F85" s="178">
        <f t="shared" ref="F85:G85" si="26">F86</f>
        <v>272</v>
      </c>
      <c r="G85" s="178">
        <f t="shared" si="26"/>
        <v>0</v>
      </c>
      <c r="H85" s="219">
        <f t="shared" ref="H85:H148" si="27">G85/F85*100</f>
        <v>0</v>
      </c>
      <c r="I85" s="74"/>
    </row>
    <row r="86" spans="1:9" ht="29.25" customHeight="1" x14ac:dyDescent="0.2">
      <c r="A86" s="220" t="s">
        <v>119</v>
      </c>
      <c r="B86" s="365" t="s">
        <v>626</v>
      </c>
      <c r="C86" s="220" t="s">
        <v>142</v>
      </c>
      <c r="D86" s="60" t="s">
        <v>143</v>
      </c>
      <c r="E86" s="253">
        <f>ГРБС!G65</f>
        <v>272</v>
      </c>
      <c r="F86" s="178">
        <f>ГРБС!H65</f>
        <v>272</v>
      </c>
      <c r="G86" s="178">
        <f>ГРБС!I65</f>
        <v>0</v>
      </c>
      <c r="H86" s="219">
        <f t="shared" si="27"/>
        <v>0</v>
      </c>
      <c r="I86" s="74"/>
    </row>
    <row r="87" spans="1:9" ht="83.25" customHeight="1" x14ac:dyDescent="0.2">
      <c r="A87" s="220" t="s">
        <v>119</v>
      </c>
      <c r="B87" s="365" t="s">
        <v>288</v>
      </c>
      <c r="C87" s="213"/>
      <c r="D87" s="62" t="s">
        <v>570</v>
      </c>
      <c r="E87" s="253">
        <f>E88</f>
        <v>115.39999999999999</v>
      </c>
      <c r="F87" s="178">
        <f t="shared" ref="F87:G87" si="28">F88</f>
        <v>115.39999999999999</v>
      </c>
      <c r="G87" s="178">
        <f t="shared" si="28"/>
        <v>18.899999999999999</v>
      </c>
      <c r="H87" s="219">
        <f t="shared" si="27"/>
        <v>16.377816291161178</v>
      </c>
      <c r="I87" s="74"/>
    </row>
    <row r="88" spans="1:9" ht="63" customHeight="1" x14ac:dyDescent="0.2">
      <c r="A88" s="220" t="s">
        <v>119</v>
      </c>
      <c r="B88" s="365" t="s">
        <v>289</v>
      </c>
      <c r="C88" s="213"/>
      <c r="D88" s="62" t="s">
        <v>571</v>
      </c>
      <c r="E88" s="253">
        <f>E89+E91</f>
        <v>115.39999999999999</v>
      </c>
      <c r="F88" s="178">
        <f t="shared" ref="F88:G88" si="29">F89+F91</f>
        <v>115.39999999999999</v>
      </c>
      <c r="G88" s="178">
        <f t="shared" si="29"/>
        <v>18.899999999999999</v>
      </c>
      <c r="H88" s="219">
        <f t="shared" si="27"/>
        <v>16.377816291161178</v>
      </c>
      <c r="I88" s="74"/>
    </row>
    <row r="89" spans="1:9" ht="109.5" customHeight="1" x14ac:dyDescent="0.2">
      <c r="A89" s="220" t="s">
        <v>119</v>
      </c>
      <c r="B89" s="365" t="s">
        <v>404</v>
      </c>
      <c r="C89" s="261"/>
      <c r="D89" s="60" t="s">
        <v>360</v>
      </c>
      <c r="E89" s="253">
        <f>E90</f>
        <v>0.2</v>
      </c>
      <c r="F89" s="178">
        <f t="shared" ref="F89:G89" si="30">F90</f>
        <v>0.2</v>
      </c>
      <c r="G89" s="178">
        <f t="shared" si="30"/>
        <v>0</v>
      </c>
      <c r="H89" s="219">
        <f t="shared" si="27"/>
        <v>0</v>
      </c>
      <c r="I89" s="74"/>
    </row>
    <row r="90" spans="1:9" ht="45.75" customHeight="1" x14ac:dyDescent="0.2">
      <c r="A90" s="220" t="s">
        <v>119</v>
      </c>
      <c r="B90" s="365" t="s">
        <v>404</v>
      </c>
      <c r="C90" s="220" t="s">
        <v>153</v>
      </c>
      <c r="D90" s="60" t="s">
        <v>154</v>
      </c>
      <c r="E90" s="253">
        <f>ГРБС!G69</f>
        <v>0.2</v>
      </c>
      <c r="F90" s="178">
        <f>ГРБС!H69</f>
        <v>0.2</v>
      </c>
      <c r="G90" s="178">
        <f>ГРБС!I69</f>
        <v>0</v>
      </c>
      <c r="H90" s="219">
        <f t="shared" si="27"/>
        <v>0</v>
      </c>
      <c r="I90" s="74"/>
    </row>
    <row r="91" spans="1:9" ht="63.75" customHeight="1" x14ac:dyDescent="0.2">
      <c r="A91" s="220" t="s">
        <v>119</v>
      </c>
      <c r="B91" s="365" t="s">
        <v>405</v>
      </c>
      <c r="C91" s="261"/>
      <c r="D91" s="60" t="s">
        <v>359</v>
      </c>
      <c r="E91" s="253">
        <f>E92+E93</f>
        <v>115.19999999999999</v>
      </c>
      <c r="F91" s="178">
        <f t="shared" ref="F91:G91" si="31">F92+F93</f>
        <v>115.19999999999999</v>
      </c>
      <c r="G91" s="178">
        <f t="shared" si="31"/>
        <v>18.899999999999999</v>
      </c>
      <c r="H91" s="219">
        <f t="shared" si="27"/>
        <v>16.40625</v>
      </c>
      <c r="I91" s="74"/>
    </row>
    <row r="92" spans="1:9" ht="49.5" customHeight="1" x14ac:dyDescent="0.2">
      <c r="A92" s="220" t="s">
        <v>119</v>
      </c>
      <c r="B92" s="365" t="s">
        <v>405</v>
      </c>
      <c r="C92" s="220" t="s">
        <v>150</v>
      </c>
      <c r="D92" s="60" t="s">
        <v>151</v>
      </c>
      <c r="E92" s="253">
        <f>ГРБС!G71</f>
        <v>54.3</v>
      </c>
      <c r="F92" s="178">
        <f>ГРБС!H71</f>
        <v>54.3</v>
      </c>
      <c r="G92" s="178">
        <f>ГРБС!I71</f>
        <v>18.899999999999999</v>
      </c>
      <c r="H92" s="219">
        <f t="shared" si="27"/>
        <v>34.806629834254146</v>
      </c>
      <c r="I92" s="74"/>
    </row>
    <row r="93" spans="1:9" ht="45.75" customHeight="1" x14ac:dyDescent="0.2">
      <c r="A93" s="220" t="s">
        <v>119</v>
      </c>
      <c r="B93" s="365" t="s">
        <v>405</v>
      </c>
      <c r="C93" s="220" t="s">
        <v>153</v>
      </c>
      <c r="D93" s="60" t="s">
        <v>154</v>
      </c>
      <c r="E93" s="253">
        <f>ГРБС!G72</f>
        <v>60.9</v>
      </c>
      <c r="F93" s="178">
        <f>ГРБС!H72</f>
        <v>60.9</v>
      </c>
      <c r="G93" s="178">
        <f>ГРБС!I72</f>
        <v>0</v>
      </c>
      <c r="H93" s="219">
        <f t="shared" si="27"/>
        <v>0</v>
      </c>
      <c r="I93" s="74"/>
    </row>
    <row r="94" spans="1:9" ht="47.25" customHeight="1" x14ac:dyDescent="0.2">
      <c r="A94" s="220" t="s">
        <v>119</v>
      </c>
      <c r="B94" s="252" t="s">
        <v>552</v>
      </c>
      <c r="C94" s="220"/>
      <c r="D94" s="60" t="s">
        <v>550</v>
      </c>
      <c r="E94" s="253">
        <f>E95+E97+E99</f>
        <v>17284.599999999999</v>
      </c>
      <c r="F94" s="178">
        <f t="shared" ref="F94:G94" si="32">F95+F97+F99</f>
        <v>17284.599999999999</v>
      </c>
      <c r="G94" s="178">
        <f t="shared" si="32"/>
        <v>7027.6</v>
      </c>
      <c r="H94" s="219">
        <f t="shared" si="27"/>
        <v>40.658158129201723</v>
      </c>
      <c r="I94" s="74"/>
    </row>
    <row r="95" spans="1:9" ht="18.75" customHeight="1" x14ac:dyDescent="0.2">
      <c r="A95" s="220" t="s">
        <v>119</v>
      </c>
      <c r="B95" s="252" t="s">
        <v>553</v>
      </c>
      <c r="C95" s="220"/>
      <c r="D95" s="60" t="s">
        <v>551</v>
      </c>
      <c r="E95" s="253">
        <f>E96</f>
        <v>14653.1</v>
      </c>
      <c r="F95" s="178">
        <f t="shared" ref="F95:G95" si="33">F96</f>
        <v>14653.1</v>
      </c>
      <c r="G95" s="178">
        <f t="shared" si="33"/>
        <v>6234</v>
      </c>
      <c r="H95" s="219">
        <f t="shared" si="27"/>
        <v>42.543898560714119</v>
      </c>
      <c r="I95" s="74"/>
    </row>
    <row r="96" spans="1:9" ht="29.25" customHeight="1" x14ac:dyDescent="0.2">
      <c r="A96" s="220" t="s">
        <v>119</v>
      </c>
      <c r="B96" s="252" t="s">
        <v>553</v>
      </c>
      <c r="C96" s="220" t="s">
        <v>188</v>
      </c>
      <c r="D96" s="60" t="s">
        <v>196</v>
      </c>
      <c r="E96" s="253">
        <f>ГРБС!G75</f>
        <v>14653.1</v>
      </c>
      <c r="F96" s="178">
        <f>ГРБС!H75</f>
        <v>14653.1</v>
      </c>
      <c r="G96" s="178">
        <f>ГРБС!I75</f>
        <v>6234</v>
      </c>
      <c r="H96" s="219">
        <f t="shared" si="27"/>
        <v>42.543898560714119</v>
      </c>
      <c r="I96" s="74"/>
    </row>
    <row r="97" spans="1:9" ht="18" customHeight="1" x14ac:dyDescent="0.2">
      <c r="A97" s="220" t="s">
        <v>119</v>
      </c>
      <c r="B97" s="252" t="s">
        <v>555</v>
      </c>
      <c r="C97" s="220"/>
      <c r="D97" s="264" t="s">
        <v>554</v>
      </c>
      <c r="E97" s="253">
        <f>E98</f>
        <v>50</v>
      </c>
      <c r="F97" s="178">
        <f t="shared" ref="F97:G97" si="34">F98</f>
        <v>50</v>
      </c>
      <c r="G97" s="178">
        <f t="shared" si="34"/>
        <v>0</v>
      </c>
      <c r="H97" s="219">
        <f t="shared" si="27"/>
        <v>0</v>
      </c>
      <c r="I97" s="74"/>
    </row>
    <row r="98" spans="1:9" ht="47.25" customHeight="1" x14ac:dyDescent="0.2">
      <c r="A98" s="220" t="s">
        <v>119</v>
      </c>
      <c r="B98" s="252" t="s">
        <v>555</v>
      </c>
      <c r="C98" s="220" t="s">
        <v>153</v>
      </c>
      <c r="D98" s="60" t="s">
        <v>154</v>
      </c>
      <c r="E98" s="253">
        <f>ГРБС!G77</f>
        <v>50</v>
      </c>
      <c r="F98" s="178">
        <f>ГРБС!H77</f>
        <v>50</v>
      </c>
      <c r="G98" s="178">
        <f>ГРБС!I77</f>
        <v>0</v>
      </c>
      <c r="H98" s="219">
        <f t="shared" si="27"/>
        <v>0</v>
      </c>
      <c r="I98" s="74"/>
    </row>
    <row r="99" spans="1:9" ht="47.25" customHeight="1" x14ac:dyDescent="0.2">
      <c r="A99" s="213" t="s">
        <v>119</v>
      </c>
      <c r="B99" s="252" t="s">
        <v>556</v>
      </c>
      <c r="C99" s="213"/>
      <c r="D99" s="248" t="s">
        <v>557</v>
      </c>
      <c r="E99" s="253">
        <f>E100</f>
        <v>2581.5</v>
      </c>
      <c r="F99" s="178">
        <f t="shared" ref="F99:G99" si="35">F100</f>
        <v>2581.5</v>
      </c>
      <c r="G99" s="178">
        <f t="shared" si="35"/>
        <v>793.6</v>
      </c>
      <c r="H99" s="219">
        <f t="shared" si="27"/>
        <v>30.741816773193882</v>
      </c>
      <c r="I99" s="74"/>
    </row>
    <row r="100" spans="1:9" ht="47.25" customHeight="1" x14ac:dyDescent="0.2">
      <c r="A100" s="220" t="s">
        <v>119</v>
      </c>
      <c r="B100" s="252" t="s">
        <v>556</v>
      </c>
      <c r="C100" s="220" t="s">
        <v>153</v>
      </c>
      <c r="D100" s="60" t="s">
        <v>154</v>
      </c>
      <c r="E100" s="253">
        <f>ГРБС!G79</f>
        <v>2581.5</v>
      </c>
      <c r="F100" s="178">
        <f>ГРБС!H79</f>
        <v>2581.5</v>
      </c>
      <c r="G100" s="178">
        <f>ГРБС!I79</f>
        <v>793.6</v>
      </c>
      <c r="H100" s="219">
        <f t="shared" si="27"/>
        <v>30.741816773193882</v>
      </c>
      <c r="I100" s="74"/>
    </row>
    <row r="101" spans="1:9" ht="95.25" customHeight="1" x14ac:dyDescent="0.2">
      <c r="A101" s="220" t="s">
        <v>119</v>
      </c>
      <c r="B101" s="315" t="s">
        <v>291</v>
      </c>
      <c r="C101" s="293"/>
      <c r="D101" s="62" t="s">
        <v>573</v>
      </c>
      <c r="E101" s="253">
        <f>E102</f>
        <v>5556</v>
      </c>
      <c r="F101" s="178">
        <f t="shared" ref="F101:G101" si="36">F102</f>
        <v>5556</v>
      </c>
      <c r="G101" s="178">
        <f t="shared" si="36"/>
        <v>2330.6999999999998</v>
      </c>
      <c r="H101" s="219">
        <f t="shared" si="27"/>
        <v>41.949244060475159</v>
      </c>
      <c r="I101" s="74"/>
    </row>
    <row r="102" spans="1:9" ht="61.5" customHeight="1" x14ac:dyDescent="0.2">
      <c r="A102" s="220" t="s">
        <v>119</v>
      </c>
      <c r="B102" s="252" t="s">
        <v>131</v>
      </c>
      <c r="C102" s="378"/>
      <c r="D102" s="60" t="s">
        <v>438</v>
      </c>
      <c r="E102" s="253">
        <f>E103+E104</f>
        <v>5556</v>
      </c>
      <c r="F102" s="178">
        <f t="shared" ref="F102:G102" si="37">F103+F104</f>
        <v>5556</v>
      </c>
      <c r="G102" s="178">
        <f t="shared" si="37"/>
        <v>2330.6999999999998</v>
      </c>
      <c r="H102" s="219">
        <f t="shared" si="27"/>
        <v>41.949244060475159</v>
      </c>
      <c r="I102" s="74"/>
    </row>
    <row r="103" spans="1:9" ht="30.75" customHeight="1" x14ac:dyDescent="0.2">
      <c r="A103" s="220" t="s">
        <v>119</v>
      </c>
      <c r="B103" s="252" t="s">
        <v>131</v>
      </c>
      <c r="C103" s="220" t="s">
        <v>188</v>
      </c>
      <c r="D103" s="60" t="s">
        <v>196</v>
      </c>
      <c r="E103" s="253">
        <f>ГРБС!G82</f>
        <v>4807.8</v>
      </c>
      <c r="F103" s="178">
        <f>ГРБС!H82</f>
        <v>4807.8</v>
      </c>
      <c r="G103" s="178">
        <f>ГРБС!I82</f>
        <v>2035.1</v>
      </c>
      <c r="H103" s="219">
        <f t="shared" si="27"/>
        <v>42.329131827447064</v>
      </c>
      <c r="I103" s="74"/>
    </row>
    <row r="104" spans="1:9" ht="45.75" customHeight="1" x14ac:dyDescent="0.2">
      <c r="A104" s="220" t="s">
        <v>119</v>
      </c>
      <c r="B104" s="252" t="s">
        <v>131</v>
      </c>
      <c r="C104" s="220" t="s">
        <v>153</v>
      </c>
      <c r="D104" s="60" t="s">
        <v>154</v>
      </c>
      <c r="E104" s="253">
        <f>ГРБС!G83</f>
        <v>748.2</v>
      </c>
      <c r="F104" s="178">
        <f>ГРБС!H83</f>
        <v>748.2</v>
      </c>
      <c r="G104" s="178">
        <f>ГРБС!I83</f>
        <v>295.60000000000002</v>
      </c>
      <c r="H104" s="219">
        <f t="shared" si="27"/>
        <v>39.508152900294043</v>
      </c>
      <c r="I104" s="74"/>
    </row>
    <row r="105" spans="1:9" ht="110.25" customHeight="1" x14ac:dyDescent="0.2">
      <c r="A105" s="220" t="s">
        <v>119</v>
      </c>
      <c r="B105" s="282" t="s">
        <v>293</v>
      </c>
      <c r="C105" s="220"/>
      <c r="D105" s="62" t="s">
        <v>574</v>
      </c>
      <c r="E105" s="253">
        <f>E106+E108+E111</f>
        <v>494.6</v>
      </c>
      <c r="F105" s="178">
        <f t="shared" ref="F105:G105" si="38">F106+F108+F111</f>
        <v>494.6</v>
      </c>
      <c r="G105" s="178">
        <f t="shared" si="38"/>
        <v>154.5</v>
      </c>
      <c r="H105" s="219">
        <f t="shared" si="27"/>
        <v>31.23736352608168</v>
      </c>
      <c r="I105" s="74"/>
    </row>
    <row r="106" spans="1:9" ht="33.75" customHeight="1" x14ac:dyDescent="0.2">
      <c r="A106" s="220" t="s">
        <v>119</v>
      </c>
      <c r="B106" s="365" t="s">
        <v>132</v>
      </c>
      <c r="C106" s="220"/>
      <c r="D106" s="381" t="s">
        <v>391</v>
      </c>
      <c r="E106" s="253">
        <f>E107</f>
        <v>83</v>
      </c>
      <c r="F106" s="178">
        <f t="shared" ref="F106:G106" si="39">F107</f>
        <v>83</v>
      </c>
      <c r="G106" s="178">
        <f t="shared" si="39"/>
        <v>0</v>
      </c>
      <c r="H106" s="219">
        <f t="shared" si="27"/>
        <v>0</v>
      </c>
      <c r="I106" s="74"/>
    </row>
    <row r="107" spans="1:9" ht="50.25" customHeight="1" x14ac:dyDescent="0.2">
      <c r="A107" s="220" t="s">
        <v>119</v>
      </c>
      <c r="B107" s="365" t="s">
        <v>132</v>
      </c>
      <c r="C107" s="220" t="s">
        <v>153</v>
      </c>
      <c r="D107" s="221" t="s">
        <v>154</v>
      </c>
      <c r="E107" s="253">
        <f>ГРБС!G86</f>
        <v>83</v>
      </c>
      <c r="F107" s="178">
        <f>ГРБС!H86</f>
        <v>83</v>
      </c>
      <c r="G107" s="178">
        <f>ГРБС!I86</f>
        <v>0</v>
      </c>
      <c r="H107" s="219">
        <f t="shared" si="27"/>
        <v>0</v>
      </c>
      <c r="I107" s="74"/>
    </row>
    <row r="108" spans="1:9" ht="147.75" customHeight="1" x14ac:dyDescent="0.2">
      <c r="A108" s="213" t="s">
        <v>119</v>
      </c>
      <c r="B108" s="251" t="s">
        <v>713</v>
      </c>
      <c r="C108" s="277"/>
      <c r="D108" s="266" t="s">
        <v>712</v>
      </c>
      <c r="E108" s="382">
        <f>E109+E110</f>
        <v>282</v>
      </c>
      <c r="F108" s="178">
        <f t="shared" ref="F108:G108" si="40">F109+F110</f>
        <v>282</v>
      </c>
      <c r="G108" s="178">
        <f t="shared" si="40"/>
        <v>25</v>
      </c>
      <c r="H108" s="219">
        <f t="shared" si="27"/>
        <v>8.8652482269503547</v>
      </c>
      <c r="I108" s="74"/>
    </row>
    <row r="109" spans="1:9" ht="45.75" customHeight="1" x14ac:dyDescent="0.2">
      <c r="A109" s="220" t="s">
        <v>119</v>
      </c>
      <c r="B109" s="251" t="s">
        <v>713</v>
      </c>
      <c r="C109" s="220" t="s">
        <v>150</v>
      </c>
      <c r="D109" s="248" t="s">
        <v>151</v>
      </c>
      <c r="E109" s="253">
        <f>ГРБС!G88</f>
        <v>136.9</v>
      </c>
      <c r="F109" s="178">
        <f>ГРБС!H88</f>
        <v>136.9</v>
      </c>
      <c r="G109" s="178">
        <f>ГРБС!I88</f>
        <v>12.7</v>
      </c>
      <c r="H109" s="219">
        <f t="shared" si="27"/>
        <v>9.2768444119795461</v>
      </c>
      <c r="I109" s="74"/>
    </row>
    <row r="110" spans="1:9" ht="45.75" customHeight="1" x14ac:dyDescent="0.2">
      <c r="A110" s="220" t="s">
        <v>119</v>
      </c>
      <c r="B110" s="251" t="s">
        <v>713</v>
      </c>
      <c r="C110" s="220" t="s">
        <v>153</v>
      </c>
      <c r="D110" s="60" t="s">
        <v>154</v>
      </c>
      <c r="E110" s="253">
        <f>ГРБС!G89</f>
        <v>145.1</v>
      </c>
      <c r="F110" s="178">
        <f>ГРБС!H89</f>
        <v>145.1</v>
      </c>
      <c r="G110" s="178">
        <f>ГРБС!I89</f>
        <v>12.3</v>
      </c>
      <c r="H110" s="219">
        <f t="shared" si="27"/>
        <v>8.4769124741557551</v>
      </c>
      <c r="I110" s="74"/>
    </row>
    <row r="111" spans="1:9" ht="44.25" customHeight="1" x14ac:dyDescent="0.2">
      <c r="A111" s="220" t="s">
        <v>119</v>
      </c>
      <c r="B111" s="295" t="s">
        <v>82</v>
      </c>
      <c r="C111" s="220"/>
      <c r="D111" s="383" t="s">
        <v>83</v>
      </c>
      <c r="E111" s="253">
        <f>E112</f>
        <v>129.6</v>
      </c>
      <c r="F111" s="178">
        <f t="shared" ref="F111:G111" si="41">F112</f>
        <v>129.6</v>
      </c>
      <c r="G111" s="178">
        <f t="shared" si="41"/>
        <v>129.5</v>
      </c>
      <c r="H111" s="219">
        <f t="shared" si="27"/>
        <v>99.922839506172849</v>
      </c>
      <c r="I111" s="74"/>
    </row>
    <row r="112" spans="1:9" ht="46.5" customHeight="1" x14ac:dyDescent="0.2">
      <c r="A112" s="220" t="s">
        <v>119</v>
      </c>
      <c r="B112" s="295" t="s">
        <v>82</v>
      </c>
      <c r="C112" s="220" t="s">
        <v>387</v>
      </c>
      <c r="D112" s="60" t="s">
        <v>388</v>
      </c>
      <c r="E112" s="253">
        <f>ГРБС!G91</f>
        <v>129.6</v>
      </c>
      <c r="F112" s="178">
        <f>ГРБС!H91</f>
        <v>129.6</v>
      </c>
      <c r="G112" s="178">
        <f>ГРБС!I91</f>
        <v>129.5</v>
      </c>
      <c r="H112" s="219">
        <f t="shared" si="27"/>
        <v>99.922839506172849</v>
      </c>
      <c r="I112" s="74"/>
    </row>
    <row r="113" spans="1:9" ht="95.25" customHeight="1" x14ac:dyDescent="0.2">
      <c r="A113" s="220" t="s">
        <v>119</v>
      </c>
      <c r="B113" s="282" t="s">
        <v>294</v>
      </c>
      <c r="C113" s="220"/>
      <c r="D113" s="60" t="s">
        <v>705</v>
      </c>
      <c r="E113" s="253">
        <f>E114</f>
        <v>2535</v>
      </c>
      <c r="F113" s="178">
        <f t="shared" ref="F113:G114" si="42">F114</f>
        <v>2535</v>
      </c>
      <c r="G113" s="178">
        <f t="shared" si="42"/>
        <v>497.6</v>
      </c>
      <c r="H113" s="219">
        <f t="shared" si="27"/>
        <v>19.629191321499015</v>
      </c>
      <c r="I113" s="74"/>
    </row>
    <row r="114" spans="1:9" ht="61.5" customHeight="1" x14ac:dyDescent="0.2">
      <c r="A114" s="220" t="s">
        <v>119</v>
      </c>
      <c r="B114" s="365" t="s">
        <v>276</v>
      </c>
      <c r="C114" s="220"/>
      <c r="D114" s="383" t="s">
        <v>301</v>
      </c>
      <c r="E114" s="253">
        <f>E115</f>
        <v>2535</v>
      </c>
      <c r="F114" s="178">
        <f t="shared" si="42"/>
        <v>2535</v>
      </c>
      <c r="G114" s="178">
        <f t="shared" si="42"/>
        <v>497.6</v>
      </c>
      <c r="H114" s="219">
        <f t="shared" si="27"/>
        <v>19.629191321499015</v>
      </c>
      <c r="I114" s="74"/>
    </row>
    <row r="115" spans="1:9" ht="48" customHeight="1" x14ac:dyDescent="0.2">
      <c r="A115" s="220" t="s">
        <v>119</v>
      </c>
      <c r="B115" s="365" t="s">
        <v>276</v>
      </c>
      <c r="C115" s="220" t="s">
        <v>153</v>
      </c>
      <c r="D115" s="60" t="s">
        <v>154</v>
      </c>
      <c r="E115" s="253">
        <f>ГРБС!G94</f>
        <v>2535</v>
      </c>
      <c r="F115" s="178">
        <f>ГРБС!H94</f>
        <v>2535</v>
      </c>
      <c r="G115" s="178">
        <f>ГРБС!I94</f>
        <v>497.6</v>
      </c>
      <c r="H115" s="219">
        <f t="shared" si="27"/>
        <v>19.629191321499015</v>
      </c>
      <c r="I115" s="74"/>
    </row>
    <row r="116" spans="1:9" ht="99.75" customHeight="1" x14ac:dyDescent="0.2">
      <c r="A116" s="220" t="s">
        <v>119</v>
      </c>
      <c r="B116" s="365" t="s">
        <v>295</v>
      </c>
      <c r="C116" s="276"/>
      <c r="D116" s="62" t="s">
        <v>576</v>
      </c>
      <c r="E116" s="253">
        <f>E117+E119</f>
        <v>952</v>
      </c>
      <c r="F116" s="178">
        <f t="shared" ref="F116:G116" si="43">F117+F119</f>
        <v>952</v>
      </c>
      <c r="G116" s="178">
        <f t="shared" si="43"/>
        <v>770.5</v>
      </c>
      <c r="H116" s="219">
        <f t="shared" si="27"/>
        <v>80.934873949579838</v>
      </c>
      <c r="I116" s="74"/>
    </row>
    <row r="117" spans="1:9" ht="30" customHeight="1" x14ac:dyDescent="0.2">
      <c r="A117" s="220" t="s">
        <v>119</v>
      </c>
      <c r="B117" s="365" t="s">
        <v>277</v>
      </c>
      <c r="C117" s="220"/>
      <c r="D117" s="384" t="s">
        <v>186</v>
      </c>
      <c r="E117" s="253">
        <f>E118</f>
        <v>590</v>
      </c>
      <c r="F117" s="178">
        <f t="shared" ref="F117:G117" si="44">F118</f>
        <v>590</v>
      </c>
      <c r="G117" s="178">
        <f t="shared" si="44"/>
        <v>471.2</v>
      </c>
      <c r="H117" s="219">
        <f t="shared" si="27"/>
        <v>79.86440677966101</v>
      </c>
      <c r="I117" s="74"/>
    </row>
    <row r="118" spans="1:9" ht="45.75" customHeight="1" x14ac:dyDescent="0.2">
      <c r="A118" s="220" t="s">
        <v>119</v>
      </c>
      <c r="B118" s="365" t="s">
        <v>277</v>
      </c>
      <c r="C118" s="220" t="s">
        <v>153</v>
      </c>
      <c r="D118" s="60" t="s">
        <v>154</v>
      </c>
      <c r="E118" s="253">
        <f>ГРБС!G97</f>
        <v>590</v>
      </c>
      <c r="F118" s="178">
        <f>ГРБС!H97</f>
        <v>590</v>
      </c>
      <c r="G118" s="178">
        <f>ГРБС!I97</f>
        <v>471.2</v>
      </c>
      <c r="H118" s="219">
        <f t="shared" si="27"/>
        <v>79.86440677966101</v>
      </c>
      <c r="I118" s="74"/>
    </row>
    <row r="119" spans="1:9" ht="108.75" customHeight="1" x14ac:dyDescent="0.2">
      <c r="A119" s="220" t="s">
        <v>119</v>
      </c>
      <c r="B119" s="365" t="s">
        <v>402</v>
      </c>
      <c r="C119" s="220"/>
      <c r="D119" s="60" t="s">
        <v>187</v>
      </c>
      <c r="E119" s="253">
        <f>E120</f>
        <v>362</v>
      </c>
      <c r="F119" s="178">
        <f t="shared" ref="F119:G119" si="45">F120</f>
        <v>362</v>
      </c>
      <c r="G119" s="178">
        <f t="shared" si="45"/>
        <v>299.3</v>
      </c>
      <c r="H119" s="219">
        <f t="shared" si="27"/>
        <v>82.679558011049721</v>
      </c>
      <c r="I119" s="74"/>
    </row>
    <row r="120" spans="1:9" ht="54.75" customHeight="1" x14ac:dyDescent="0.2">
      <c r="A120" s="220" t="s">
        <v>119</v>
      </c>
      <c r="B120" s="365" t="s">
        <v>402</v>
      </c>
      <c r="C120" s="220" t="s">
        <v>153</v>
      </c>
      <c r="D120" s="60" t="s">
        <v>154</v>
      </c>
      <c r="E120" s="253">
        <f>ГРБС!G99</f>
        <v>362</v>
      </c>
      <c r="F120" s="178">
        <f>ГРБС!H99</f>
        <v>362</v>
      </c>
      <c r="G120" s="178">
        <f>ГРБС!I99</f>
        <v>299.3</v>
      </c>
      <c r="H120" s="219">
        <f t="shared" si="27"/>
        <v>82.679558011049721</v>
      </c>
      <c r="I120" s="74"/>
    </row>
    <row r="121" spans="1:9" ht="57.75" customHeight="1" x14ac:dyDescent="0.2">
      <c r="A121" s="220" t="s">
        <v>119</v>
      </c>
      <c r="B121" s="315" t="s">
        <v>486</v>
      </c>
      <c r="C121" s="213"/>
      <c r="D121" s="326" t="s">
        <v>487</v>
      </c>
      <c r="E121" s="253">
        <f>E122</f>
        <v>374.6</v>
      </c>
      <c r="F121" s="178">
        <f t="shared" ref="F121:G122" si="46">F122</f>
        <v>374.6</v>
      </c>
      <c r="G121" s="178">
        <f t="shared" si="46"/>
        <v>0</v>
      </c>
      <c r="H121" s="219">
        <f t="shared" si="27"/>
        <v>0</v>
      </c>
      <c r="I121" s="74"/>
    </row>
    <row r="122" spans="1:9" ht="48" customHeight="1" x14ac:dyDescent="0.2">
      <c r="A122" s="220" t="s">
        <v>119</v>
      </c>
      <c r="B122" s="311" t="s">
        <v>488</v>
      </c>
      <c r="C122" s="220"/>
      <c r="D122" s="385" t="s">
        <v>200</v>
      </c>
      <c r="E122" s="253">
        <f>E123</f>
        <v>374.6</v>
      </c>
      <c r="F122" s="178">
        <f t="shared" si="46"/>
        <v>374.6</v>
      </c>
      <c r="G122" s="178">
        <f t="shared" si="46"/>
        <v>0</v>
      </c>
      <c r="H122" s="219">
        <f t="shared" si="27"/>
        <v>0</v>
      </c>
      <c r="I122" s="74"/>
    </row>
    <row r="123" spans="1:9" ht="48.75" customHeight="1" x14ac:dyDescent="0.2">
      <c r="A123" s="220" t="s">
        <v>119</v>
      </c>
      <c r="B123" s="220" t="s">
        <v>488</v>
      </c>
      <c r="C123" s="220" t="s">
        <v>387</v>
      </c>
      <c r="D123" s="62" t="s">
        <v>199</v>
      </c>
      <c r="E123" s="253">
        <f>ГРБС!G644</f>
        <v>374.6</v>
      </c>
      <c r="F123" s="178">
        <f>ГРБС!H644</f>
        <v>374.6</v>
      </c>
      <c r="G123" s="178">
        <f>ГРБС!I644</f>
        <v>0</v>
      </c>
      <c r="H123" s="219">
        <f t="shared" si="27"/>
        <v>0</v>
      </c>
      <c r="I123" s="74"/>
    </row>
    <row r="124" spans="1:9" ht="33.75" customHeight="1" x14ac:dyDescent="0.2">
      <c r="A124" s="220" t="s">
        <v>119</v>
      </c>
      <c r="B124" s="224" t="s">
        <v>55</v>
      </c>
      <c r="C124" s="223"/>
      <c r="D124" s="247" t="s">
        <v>149</v>
      </c>
      <c r="E124" s="253">
        <f>E127+E125</f>
        <v>863.3</v>
      </c>
      <c r="F124" s="178">
        <f t="shared" ref="F124:G124" si="47">F127+F125</f>
        <v>863.3</v>
      </c>
      <c r="G124" s="178">
        <f t="shared" si="47"/>
        <v>163.5</v>
      </c>
      <c r="H124" s="219">
        <f t="shared" si="27"/>
        <v>18.938955172014367</v>
      </c>
      <c r="I124" s="74"/>
    </row>
    <row r="125" spans="1:9" ht="33.75" hidden="1" customHeight="1" x14ac:dyDescent="0.2">
      <c r="A125" s="220" t="s">
        <v>119</v>
      </c>
      <c r="B125" s="224" t="s">
        <v>731</v>
      </c>
      <c r="C125" s="223"/>
      <c r="D125" s="247" t="s">
        <v>730</v>
      </c>
      <c r="E125" s="253">
        <f>E126</f>
        <v>163.5</v>
      </c>
      <c r="F125" s="178">
        <f t="shared" ref="F125:G125" si="48">F126</f>
        <v>163.5</v>
      </c>
      <c r="G125" s="178">
        <f t="shared" si="48"/>
        <v>163.5</v>
      </c>
      <c r="H125" s="219">
        <f t="shared" si="27"/>
        <v>100</v>
      </c>
      <c r="I125" s="74"/>
    </row>
    <row r="126" spans="1:9" ht="19.5" hidden="1" customHeight="1" x14ac:dyDescent="0.2">
      <c r="A126" s="220" t="s">
        <v>119</v>
      </c>
      <c r="B126" s="224" t="s">
        <v>731</v>
      </c>
      <c r="C126" s="223" t="s">
        <v>727</v>
      </c>
      <c r="D126" s="247" t="s">
        <v>728</v>
      </c>
      <c r="E126" s="253">
        <f>ГРБС!G102</f>
        <v>163.5</v>
      </c>
      <c r="F126" s="178">
        <f>ГРБС!H102</f>
        <v>163.5</v>
      </c>
      <c r="G126" s="178">
        <f>ГРБС!I102</f>
        <v>163.5</v>
      </c>
      <c r="H126" s="219">
        <f t="shared" si="27"/>
        <v>100</v>
      </c>
      <c r="I126" s="74"/>
    </row>
    <row r="127" spans="1:9" ht="109.5" customHeight="1" x14ac:dyDescent="0.2">
      <c r="A127" s="220" t="s">
        <v>119</v>
      </c>
      <c r="B127" s="251" t="s">
        <v>720</v>
      </c>
      <c r="C127" s="220"/>
      <c r="D127" s="266" t="s">
        <v>721</v>
      </c>
      <c r="E127" s="253">
        <f>E128</f>
        <v>699.8</v>
      </c>
      <c r="F127" s="178">
        <f t="shared" ref="F127:G127" si="49">F128</f>
        <v>699.8</v>
      </c>
      <c r="G127" s="178">
        <f t="shared" si="49"/>
        <v>0</v>
      </c>
      <c r="H127" s="219">
        <f t="shared" si="27"/>
        <v>0</v>
      </c>
      <c r="I127" s="74"/>
    </row>
    <row r="128" spans="1:9" ht="48.75" customHeight="1" thickBot="1" x14ac:dyDescent="0.25">
      <c r="A128" s="223" t="s">
        <v>119</v>
      </c>
      <c r="B128" s="268" t="s">
        <v>720</v>
      </c>
      <c r="C128" s="61" t="s">
        <v>153</v>
      </c>
      <c r="D128" s="240" t="s">
        <v>154</v>
      </c>
      <c r="E128" s="233">
        <f>ГРБС!G104</f>
        <v>699.8</v>
      </c>
      <c r="F128" s="233">
        <f>ГРБС!H104</f>
        <v>699.8</v>
      </c>
      <c r="G128" s="233">
        <f>ГРБС!I104</f>
        <v>0</v>
      </c>
      <c r="H128" s="333">
        <f t="shared" si="27"/>
        <v>0</v>
      </c>
      <c r="I128" s="74"/>
    </row>
    <row r="129" spans="1:9" ht="60" customHeight="1" thickBot="1" x14ac:dyDescent="0.25">
      <c r="A129" s="386" t="s">
        <v>240</v>
      </c>
      <c r="B129" s="387"/>
      <c r="C129" s="200"/>
      <c r="D129" s="289" t="s">
        <v>241</v>
      </c>
      <c r="E129" s="204">
        <f>E130+E146+E156</f>
        <v>18324.399999999998</v>
      </c>
      <c r="F129" s="204">
        <f t="shared" ref="F129:G129" si="50">F130+F146+F156</f>
        <v>18324.399999999998</v>
      </c>
      <c r="G129" s="204">
        <f t="shared" si="50"/>
        <v>6038</v>
      </c>
      <c r="H129" s="321">
        <f t="shared" si="27"/>
        <v>32.950601383947095</v>
      </c>
      <c r="I129" s="75"/>
    </row>
    <row r="130" spans="1:9" ht="82.5" customHeight="1" thickBot="1" x14ac:dyDescent="0.25">
      <c r="A130" s="362" t="s">
        <v>218</v>
      </c>
      <c r="B130" s="243"/>
      <c r="C130" s="207"/>
      <c r="D130" s="388" t="s">
        <v>409</v>
      </c>
      <c r="E130" s="209">
        <f>E131</f>
        <v>13168.3</v>
      </c>
      <c r="F130" s="209">
        <f t="shared" ref="F130:G130" si="51">F131</f>
        <v>13168.3</v>
      </c>
      <c r="G130" s="209">
        <f t="shared" si="51"/>
        <v>5477.5999999999995</v>
      </c>
      <c r="H130" s="323">
        <f t="shared" si="27"/>
        <v>41.596865199000625</v>
      </c>
      <c r="I130" s="75"/>
    </row>
    <row r="131" spans="1:9" ht="76.5" customHeight="1" x14ac:dyDescent="0.2">
      <c r="A131" s="213" t="s">
        <v>218</v>
      </c>
      <c r="B131" s="363" t="s">
        <v>304</v>
      </c>
      <c r="C131" s="218"/>
      <c r="D131" s="389" t="s">
        <v>594</v>
      </c>
      <c r="E131" s="249">
        <f>E132+E141</f>
        <v>13168.3</v>
      </c>
      <c r="F131" s="233">
        <f t="shared" ref="F131:G131" si="52">F132+F141</f>
        <v>13168.3</v>
      </c>
      <c r="G131" s="233">
        <f t="shared" si="52"/>
        <v>5477.5999999999995</v>
      </c>
      <c r="H131" s="364">
        <f t="shared" si="27"/>
        <v>41.596865199000625</v>
      </c>
      <c r="I131" s="75"/>
    </row>
    <row r="132" spans="1:9" ht="93" customHeight="1" x14ac:dyDescent="0.2">
      <c r="A132" s="213" t="s">
        <v>218</v>
      </c>
      <c r="B132" s="363" t="s">
        <v>309</v>
      </c>
      <c r="C132" s="218"/>
      <c r="D132" s="389" t="s">
        <v>441</v>
      </c>
      <c r="E132" s="253">
        <f>E133+E135+E137+E139</f>
        <v>1182</v>
      </c>
      <c r="F132" s="178">
        <f t="shared" ref="F132:G132" si="53">F133+F135+F137+F139</f>
        <v>1182</v>
      </c>
      <c r="G132" s="178">
        <f t="shared" si="53"/>
        <v>183.2</v>
      </c>
      <c r="H132" s="219">
        <f t="shared" si="27"/>
        <v>15.499153976311336</v>
      </c>
      <c r="I132" s="75"/>
    </row>
    <row r="133" spans="1:9" ht="63" customHeight="1" x14ac:dyDescent="0.2">
      <c r="A133" s="220" t="s">
        <v>218</v>
      </c>
      <c r="B133" s="363" t="s">
        <v>310</v>
      </c>
      <c r="C133" s="220"/>
      <c r="D133" s="60" t="s">
        <v>190</v>
      </c>
      <c r="E133" s="253">
        <f>E134</f>
        <v>529.9</v>
      </c>
      <c r="F133" s="178">
        <f t="shared" ref="F133:G133" si="54">F134</f>
        <v>529.9</v>
      </c>
      <c r="G133" s="178">
        <f t="shared" si="54"/>
        <v>183.2</v>
      </c>
      <c r="H133" s="219">
        <f t="shared" si="27"/>
        <v>34.572560860539724</v>
      </c>
      <c r="I133" s="75"/>
    </row>
    <row r="134" spans="1:9" ht="45.75" customHeight="1" x14ac:dyDescent="0.2">
      <c r="A134" s="220" t="s">
        <v>218</v>
      </c>
      <c r="B134" s="363" t="s">
        <v>310</v>
      </c>
      <c r="C134" s="220" t="s">
        <v>153</v>
      </c>
      <c r="D134" s="60" t="s">
        <v>154</v>
      </c>
      <c r="E134" s="253">
        <f>ГРБС!G110</f>
        <v>529.9</v>
      </c>
      <c r="F134" s="178">
        <f>ГРБС!H110</f>
        <v>529.9</v>
      </c>
      <c r="G134" s="178">
        <f>ГРБС!I110</f>
        <v>183.2</v>
      </c>
      <c r="H134" s="219">
        <f t="shared" si="27"/>
        <v>34.572560860539724</v>
      </c>
      <c r="I134" s="75"/>
    </row>
    <row r="135" spans="1:9" ht="29.25" customHeight="1" x14ac:dyDescent="0.2">
      <c r="A135" s="220" t="s">
        <v>218</v>
      </c>
      <c r="B135" s="363" t="s">
        <v>311</v>
      </c>
      <c r="C135" s="220"/>
      <c r="D135" s="60" t="s">
        <v>191</v>
      </c>
      <c r="E135" s="253">
        <f>E136</f>
        <v>20</v>
      </c>
      <c r="F135" s="178">
        <f t="shared" ref="F135:G135" si="55">F136</f>
        <v>20</v>
      </c>
      <c r="G135" s="178">
        <f t="shared" si="55"/>
        <v>0</v>
      </c>
      <c r="H135" s="219">
        <f t="shared" si="27"/>
        <v>0</v>
      </c>
      <c r="I135" s="75"/>
    </row>
    <row r="136" spans="1:9" ht="48.75" customHeight="1" x14ac:dyDescent="0.2">
      <c r="A136" s="220" t="s">
        <v>218</v>
      </c>
      <c r="B136" s="363" t="s">
        <v>311</v>
      </c>
      <c r="C136" s="220" t="s">
        <v>153</v>
      </c>
      <c r="D136" s="60" t="s">
        <v>154</v>
      </c>
      <c r="E136" s="253">
        <f>ГРБС!G112</f>
        <v>20</v>
      </c>
      <c r="F136" s="178">
        <f>ГРБС!H112</f>
        <v>20</v>
      </c>
      <c r="G136" s="178">
        <f>ГРБС!I112</f>
        <v>0</v>
      </c>
      <c r="H136" s="219">
        <f t="shared" si="27"/>
        <v>0</v>
      </c>
      <c r="I136" s="75"/>
    </row>
    <row r="137" spans="1:9" ht="60.75" customHeight="1" x14ac:dyDescent="0.2">
      <c r="A137" s="220" t="s">
        <v>218</v>
      </c>
      <c r="B137" s="365" t="s">
        <v>69</v>
      </c>
      <c r="C137" s="220"/>
      <c r="D137" s="383" t="s">
        <v>68</v>
      </c>
      <c r="E137" s="253">
        <f>E138</f>
        <v>100</v>
      </c>
      <c r="F137" s="178">
        <f t="shared" ref="F137:G137" si="56">F138</f>
        <v>100</v>
      </c>
      <c r="G137" s="178">
        <f t="shared" si="56"/>
        <v>0</v>
      </c>
      <c r="H137" s="219">
        <f t="shared" si="27"/>
        <v>0</v>
      </c>
      <c r="I137" s="75"/>
    </row>
    <row r="138" spans="1:9" ht="45.75" customHeight="1" x14ac:dyDescent="0.2">
      <c r="A138" s="220" t="s">
        <v>218</v>
      </c>
      <c r="B138" s="365" t="s">
        <v>69</v>
      </c>
      <c r="C138" s="220" t="s">
        <v>153</v>
      </c>
      <c r="D138" s="60" t="s">
        <v>154</v>
      </c>
      <c r="E138" s="253">
        <f>ГРБС!G114</f>
        <v>100</v>
      </c>
      <c r="F138" s="178">
        <f>ГРБС!H114</f>
        <v>100</v>
      </c>
      <c r="G138" s="178">
        <f>ГРБС!I114</f>
        <v>0</v>
      </c>
      <c r="H138" s="219">
        <f t="shared" si="27"/>
        <v>0</v>
      </c>
      <c r="I138" s="75"/>
    </row>
    <row r="139" spans="1:9" ht="63.75" customHeight="1" x14ac:dyDescent="0.2">
      <c r="A139" s="220" t="s">
        <v>218</v>
      </c>
      <c r="B139" s="365" t="s">
        <v>618</v>
      </c>
      <c r="C139" s="220"/>
      <c r="D139" s="60" t="s">
        <v>623</v>
      </c>
      <c r="E139" s="253">
        <f>E140</f>
        <v>532.1</v>
      </c>
      <c r="F139" s="178">
        <f t="shared" ref="F139:G139" si="57">F140</f>
        <v>532.1</v>
      </c>
      <c r="G139" s="178">
        <f t="shared" si="57"/>
        <v>0</v>
      </c>
      <c r="H139" s="219">
        <f t="shared" si="27"/>
        <v>0</v>
      </c>
      <c r="I139" s="75"/>
    </row>
    <row r="140" spans="1:9" ht="58.5" customHeight="1" x14ac:dyDescent="0.2">
      <c r="A140" s="220" t="s">
        <v>218</v>
      </c>
      <c r="B140" s="365" t="s">
        <v>618</v>
      </c>
      <c r="C140" s="220" t="s">
        <v>153</v>
      </c>
      <c r="D140" s="60" t="s">
        <v>154</v>
      </c>
      <c r="E140" s="253">
        <f>ГРБС!G116</f>
        <v>532.1</v>
      </c>
      <c r="F140" s="178">
        <f>ГРБС!H116</f>
        <v>532.1</v>
      </c>
      <c r="G140" s="178">
        <f>ГРБС!I116</f>
        <v>0</v>
      </c>
      <c r="H140" s="219">
        <f t="shared" si="27"/>
        <v>0</v>
      </c>
      <c r="I140" s="75"/>
    </row>
    <row r="141" spans="1:9" ht="78.75" customHeight="1" x14ac:dyDescent="0.2">
      <c r="A141" s="61" t="s">
        <v>218</v>
      </c>
      <c r="B141" s="363" t="s">
        <v>312</v>
      </c>
      <c r="C141" s="213"/>
      <c r="D141" s="389" t="s">
        <v>440</v>
      </c>
      <c r="E141" s="253">
        <f>E142</f>
        <v>11986.3</v>
      </c>
      <c r="F141" s="178">
        <f t="shared" ref="F141:G141" si="58">F142</f>
        <v>11986.3</v>
      </c>
      <c r="G141" s="178">
        <f t="shared" si="58"/>
        <v>5294.4</v>
      </c>
      <c r="H141" s="219">
        <f t="shared" si="27"/>
        <v>44.170427905191758</v>
      </c>
      <c r="I141" s="75"/>
    </row>
    <row r="142" spans="1:9" ht="62.25" customHeight="1" x14ac:dyDescent="0.2">
      <c r="A142" s="223" t="s">
        <v>218</v>
      </c>
      <c r="B142" s="363" t="s">
        <v>313</v>
      </c>
      <c r="C142" s="220"/>
      <c r="D142" s="221" t="s">
        <v>439</v>
      </c>
      <c r="E142" s="253">
        <f>E143+E144+E145</f>
        <v>11986.3</v>
      </c>
      <c r="F142" s="178">
        <f t="shared" ref="F142:G142" si="59">F143+F144+F145</f>
        <v>11986.3</v>
      </c>
      <c r="G142" s="178">
        <f t="shared" si="59"/>
        <v>5294.4</v>
      </c>
      <c r="H142" s="219">
        <f t="shared" si="27"/>
        <v>44.170427905191758</v>
      </c>
      <c r="I142" s="75"/>
    </row>
    <row r="143" spans="1:9" ht="30" customHeight="1" x14ac:dyDescent="0.2">
      <c r="A143" s="223" t="s">
        <v>218</v>
      </c>
      <c r="B143" s="363" t="s">
        <v>313</v>
      </c>
      <c r="C143" s="220" t="s">
        <v>188</v>
      </c>
      <c r="D143" s="60" t="s">
        <v>196</v>
      </c>
      <c r="E143" s="253">
        <f>ГРБС!G119</f>
        <v>10568.9</v>
      </c>
      <c r="F143" s="178">
        <f>ГРБС!H119</f>
        <v>10568.9</v>
      </c>
      <c r="G143" s="178">
        <f>ГРБС!I119</f>
        <v>4893.7</v>
      </c>
      <c r="H143" s="219">
        <f t="shared" si="27"/>
        <v>46.302831893574542</v>
      </c>
      <c r="I143" s="75"/>
    </row>
    <row r="144" spans="1:9" ht="48" customHeight="1" x14ac:dyDescent="0.2">
      <c r="A144" s="223" t="s">
        <v>218</v>
      </c>
      <c r="B144" s="316" t="s">
        <v>313</v>
      </c>
      <c r="C144" s="223" t="s">
        <v>153</v>
      </c>
      <c r="D144" s="221" t="s">
        <v>154</v>
      </c>
      <c r="E144" s="308">
        <f>ГРБС!G120</f>
        <v>1377.4</v>
      </c>
      <c r="F144" s="178">
        <f>ГРБС!H120</f>
        <v>1377.4</v>
      </c>
      <c r="G144" s="178">
        <f>ГРБС!I120</f>
        <v>376.2</v>
      </c>
      <c r="H144" s="219">
        <f t="shared" si="27"/>
        <v>27.312327573689561</v>
      </c>
      <c r="I144" s="75"/>
    </row>
    <row r="145" spans="1:9" ht="31.5" customHeight="1" thickBot="1" x14ac:dyDescent="0.25">
      <c r="A145" s="223" t="s">
        <v>218</v>
      </c>
      <c r="B145" s="366" t="s">
        <v>313</v>
      </c>
      <c r="C145" s="223" t="s">
        <v>142</v>
      </c>
      <c r="D145" s="221" t="s">
        <v>143</v>
      </c>
      <c r="E145" s="308">
        <f>SUM(ГРБС!G121)</f>
        <v>40</v>
      </c>
      <c r="F145" s="233">
        <f>SUM(ГРБС!H121)</f>
        <v>40</v>
      </c>
      <c r="G145" s="233">
        <f>SUM(ГРБС!I121)</f>
        <v>24.5</v>
      </c>
      <c r="H145" s="333">
        <f t="shared" si="27"/>
        <v>61.250000000000007</v>
      </c>
      <c r="I145" s="75"/>
    </row>
    <row r="146" spans="1:9" ht="30.75" customHeight="1" thickBot="1" x14ac:dyDescent="0.25">
      <c r="A146" s="362" t="s">
        <v>219</v>
      </c>
      <c r="B146" s="243"/>
      <c r="C146" s="207"/>
      <c r="D146" s="290" t="s">
        <v>399</v>
      </c>
      <c r="E146" s="209">
        <f>E147</f>
        <v>1182</v>
      </c>
      <c r="F146" s="209">
        <f t="shared" ref="F146:G147" si="60">F147</f>
        <v>1182</v>
      </c>
      <c r="G146" s="209">
        <f t="shared" si="60"/>
        <v>484.30000000000007</v>
      </c>
      <c r="H146" s="323">
        <f t="shared" si="27"/>
        <v>40.972927241962779</v>
      </c>
      <c r="I146" s="75"/>
    </row>
    <row r="147" spans="1:9" ht="78.75" customHeight="1" x14ac:dyDescent="0.2">
      <c r="A147" s="213" t="s">
        <v>219</v>
      </c>
      <c r="B147" s="363" t="s">
        <v>304</v>
      </c>
      <c r="C147" s="218"/>
      <c r="D147" s="389" t="s">
        <v>594</v>
      </c>
      <c r="E147" s="249">
        <f>E148</f>
        <v>1182</v>
      </c>
      <c r="F147" s="233">
        <f t="shared" si="60"/>
        <v>1182</v>
      </c>
      <c r="G147" s="233">
        <f t="shared" si="60"/>
        <v>484.30000000000007</v>
      </c>
      <c r="H147" s="364">
        <f t="shared" si="27"/>
        <v>40.972927241962779</v>
      </c>
      <c r="I147" s="75"/>
    </row>
    <row r="148" spans="1:9" ht="79.5" customHeight="1" x14ac:dyDescent="0.2">
      <c r="A148" s="213" t="s">
        <v>219</v>
      </c>
      <c r="B148" s="365" t="s">
        <v>314</v>
      </c>
      <c r="C148" s="218"/>
      <c r="D148" s="351" t="s">
        <v>456</v>
      </c>
      <c r="E148" s="249">
        <f>E149+E151+E153</f>
        <v>1182</v>
      </c>
      <c r="F148" s="178">
        <f t="shared" ref="F148:G148" si="61">F149+F151+F153</f>
        <v>1182</v>
      </c>
      <c r="G148" s="178">
        <f t="shared" si="61"/>
        <v>484.30000000000007</v>
      </c>
      <c r="H148" s="219">
        <f t="shared" si="27"/>
        <v>40.972927241962779</v>
      </c>
      <c r="I148" s="75"/>
    </row>
    <row r="149" spans="1:9" ht="48" customHeight="1" x14ac:dyDescent="0.2">
      <c r="A149" s="213" t="s">
        <v>219</v>
      </c>
      <c r="B149" s="363" t="s">
        <v>315</v>
      </c>
      <c r="C149" s="218"/>
      <c r="D149" s="389" t="s">
        <v>193</v>
      </c>
      <c r="E149" s="249">
        <f>E150</f>
        <v>219.8</v>
      </c>
      <c r="F149" s="178">
        <f t="shared" ref="F149:G149" si="62">F150</f>
        <v>219.8</v>
      </c>
      <c r="G149" s="178">
        <f t="shared" si="62"/>
        <v>191.1</v>
      </c>
      <c r="H149" s="219">
        <f t="shared" ref="H149:H213" si="63">G149/F149*100</f>
        <v>86.942675159235662</v>
      </c>
      <c r="I149" s="75"/>
    </row>
    <row r="150" spans="1:9" ht="45.75" customHeight="1" x14ac:dyDescent="0.2">
      <c r="A150" s="220" t="s">
        <v>219</v>
      </c>
      <c r="B150" s="363" t="s">
        <v>315</v>
      </c>
      <c r="C150" s="220" t="s">
        <v>153</v>
      </c>
      <c r="D150" s="351" t="s">
        <v>154</v>
      </c>
      <c r="E150" s="249">
        <f>ГРБС!G126</f>
        <v>219.8</v>
      </c>
      <c r="F150" s="178">
        <f>ГРБС!H126</f>
        <v>219.8</v>
      </c>
      <c r="G150" s="178">
        <f>ГРБС!I126</f>
        <v>191.1</v>
      </c>
      <c r="H150" s="219">
        <f t="shared" si="63"/>
        <v>86.942675159235662</v>
      </c>
      <c r="I150" s="75"/>
    </row>
    <row r="151" spans="1:9" ht="49.5" customHeight="1" x14ac:dyDescent="0.2">
      <c r="A151" s="220" t="s">
        <v>219</v>
      </c>
      <c r="B151" s="363" t="s">
        <v>316</v>
      </c>
      <c r="C151" s="261"/>
      <c r="D151" s="60" t="s">
        <v>194</v>
      </c>
      <c r="E151" s="249">
        <f>E152</f>
        <v>688.2</v>
      </c>
      <c r="F151" s="178">
        <f t="shared" ref="F151:G151" si="64">F152</f>
        <v>688.2</v>
      </c>
      <c r="G151" s="178">
        <f t="shared" si="64"/>
        <v>283.10000000000002</v>
      </c>
      <c r="H151" s="219">
        <f t="shared" si="63"/>
        <v>41.136297587910491</v>
      </c>
      <c r="I151" s="75"/>
    </row>
    <row r="152" spans="1:9" ht="45" customHeight="1" x14ac:dyDescent="0.2">
      <c r="A152" s="220" t="s">
        <v>219</v>
      </c>
      <c r="B152" s="363" t="s">
        <v>316</v>
      </c>
      <c r="C152" s="220" t="s">
        <v>153</v>
      </c>
      <c r="D152" s="60" t="s">
        <v>154</v>
      </c>
      <c r="E152" s="249">
        <f>ГРБС!G128</f>
        <v>688.2</v>
      </c>
      <c r="F152" s="178">
        <f>ГРБС!H128</f>
        <v>688.2</v>
      </c>
      <c r="G152" s="178">
        <f>ГРБС!I128</f>
        <v>283.10000000000002</v>
      </c>
      <c r="H152" s="219">
        <f t="shared" si="63"/>
        <v>41.136297587910491</v>
      </c>
      <c r="I152" s="75"/>
    </row>
    <row r="153" spans="1:9" ht="94.5" customHeight="1" x14ac:dyDescent="0.2">
      <c r="A153" s="220" t="s">
        <v>219</v>
      </c>
      <c r="B153" s="363" t="s">
        <v>317</v>
      </c>
      <c r="C153" s="261"/>
      <c r="D153" s="60" t="s">
        <v>40</v>
      </c>
      <c r="E153" s="249">
        <f>E154+E155</f>
        <v>274</v>
      </c>
      <c r="F153" s="249">
        <f t="shared" ref="F153:G153" si="65">F154+F155</f>
        <v>274</v>
      </c>
      <c r="G153" s="249">
        <f t="shared" si="65"/>
        <v>10.1</v>
      </c>
      <c r="H153" s="219">
        <f t="shared" si="63"/>
        <v>3.6861313868613141</v>
      </c>
      <c r="I153" s="75"/>
    </row>
    <row r="154" spans="1:9" ht="49.5" customHeight="1" x14ac:dyDescent="0.2">
      <c r="A154" s="220" t="s">
        <v>219</v>
      </c>
      <c r="B154" s="68" t="s">
        <v>317</v>
      </c>
      <c r="C154" s="220" t="s">
        <v>153</v>
      </c>
      <c r="D154" s="60" t="s">
        <v>154</v>
      </c>
      <c r="E154" s="178">
        <f>ГРБС!G130</f>
        <v>274</v>
      </c>
      <c r="F154" s="178">
        <f>ГРБС!H130</f>
        <v>192.5</v>
      </c>
      <c r="G154" s="178">
        <f>ГРБС!I130</f>
        <v>7.5</v>
      </c>
      <c r="H154" s="219">
        <f t="shared" si="63"/>
        <v>3.8961038961038961</v>
      </c>
      <c r="I154" s="75"/>
    </row>
    <row r="155" spans="1:9" ht="20.25" customHeight="1" thickBot="1" x14ac:dyDescent="0.25">
      <c r="A155" s="220" t="s">
        <v>219</v>
      </c>
      <c r="B155" s="68" t="s">
        <v>317</v>
      </c>
      <c r="C155" s="61" t="s">
        <v>381</v>
      </c>
      <c r="D155" s="240" t="s">
        <v>390</v>
      </c>
      <c r="E155" s="178">
        <f>ГРБС!G131</f>
        <v>0</v>
      </c>
      <c r="F155" s="178">
        <f>ГРБС!H131</f>
        <v>81.5</v>
      </c>
      <c r="G155" s="178">
        <f>ГРБС!I131</f>
        <v>2.6</v>
      </c>
      <c r="H155" s="333">
        <f t="shared" si="63"/>
        <v>3.1901840490797548</v>
      </c>
      <c r="I155" s="75"/>
    </row>
    <row r="156" spans="1:9" ht="57" customHeight="1" thickBot="1" x14ac:dyDescent="0.25">
      <c r="A156" s="362" t="s">
        <v>114</v>
      </c>
      <c r="B156" s="243"/>
      <c r="C156" s="207"/>
      <c r="D156" s="390" t="s">
        <v>115</v>
      </c>
      <c r="E156" s="209">
        <f>E157+E166</f>
        <v>3974.1</v>
      </c>
      <c r="F156" s="209">
        <f t="shared" ref="F156:G156" si="66">F157+F166</f>
        <v>3974.1</v>
      </c>
      <c r="G156" s="209">
        <f t="shared" si="66"/>
        <v>76.099999999999994</v>
      </c>
      <c r="H156" s="323">
        <f t="shared" si="63"/>
        <v>1.9148989708361641</v>
      </c>
      <c r="I156" s="75"/>
    </row>
    <row r="157" spans="1:9" ht="79.5" customHeight="1" x14ac:dyDescent="0.2">
      <c r="A157" s="213" t="s">
        <v>114</v>
      </c>
      <c r="B157" s="363" t="s">
        <v>71</v>
      </c>
      <c r="C157" s="218"/>
      <c r="D157" s="389" t="s">
        <v>70</v>
      </c>
      <c r="E157" s="249">
        <f>E158+E160+E162+E164</f>
        <v>3781.1</v>
      </c>
      <c r="F157" s="233">
        <f t="shared" ref="F157:G157" si="67">F158+F160+F162+F164</f>
        <v>3781.1</v>
      </c>
      <c r="G157" s="233">
        <f t="shared" si="67"/>
        <v>45.1</v>
      </c>
      <c r="H157" s="364">
        <f t="shared" si="63"/>
        <v>1.1927745894051995</v>
      </c>
      <c r="I157" s="75"/>
    </row>
    <row r="158" spans="1:9" ht="47.25" customHeight="1" x14ac:dyDescent="0.2">
      <c r="A158" s="220" t="s">
        <v>114</v>
      </c>
      <c r="B158" s="363" t="s">
        <v>72</v>
      </c>
      <c r="C158" s="261"/>
      <c r="D158" s="383" t="s">
        <v>195</v>
      </c>
      <c r="E158" s="249">
        <f>E159</f>
        <v>200</v>
      </c>
      <c r="F158" s="178">
        <f t="shared" ref="F158:G158" si="68">F159</f>
        <v>200</v>
      </c>
      <c r="G158" s="178">
        <f t="shared" si="68"/>
        <v>0</v>
      </c>
      <c r="H158" s="219">
        <f t="shared" si="63"/>
        <v>0</v>
      </c>
      <c r="I158" s="75"/>
    </row>
    <row r="159" spans="1:9" ht="48" customHeight="1" x14ac:dyDescent="0.2">
      <c r="A159" s="220" t="s">
        <v>114</v>
      </c>
      <c r="B159" s="363" t="s">
        <v>72</v>
      </c>
      <c r="C159" s="220" t="s">
        <v>153</v>
      </c>
      <c r="D159" s="351" t="s">
        <v>154</v>
      </c>
      <c r="E159" s="249">
        <f>ГРБС!G135</f>
        <v>200</v>
      </c>
      <c r="F159" s="178">
        <f>ГРБС!H135</f>
        <v>200</v>
      </c>
      <c r="G159" s="178">
        <f>ГРБС!I135</f>
        <v>0</v>
      </c>
      <c r="H159" s="219">
        <f t="shared" si="63"/>
        <v>0</v>
      </c>
      <c r="I159" s="75"/>
    </row>
    <row r="160" spans="1:9" ht="51" customHeight="1" x14ac:dyDescent="0.2">
      <c r="A160" s="220" t="s">
        <v>114</v>
      </c>
      <c r="B160" s="363" t="s">
        <v>74</v>
      </c>
      <c r="C160" s="261"/>
      <c r="D160" s="383" t="s">
        <v>73</v>
      </c>
      <c r="E160" s="249">
        <f>E161</f>
        <v>3451.1</v>
      </c>
      <c r="F160" s="178">
        <f t="shared" ref="F160:G160" si="69">F161</f>
        <v>3451.1</v>
      </c>
      <c r="G160" s="178">
        <f t="shared" si="69"/>
        <v>0</v>
      </c>
      <c r="H160" s="219">
        <f t="shared" si="63"/>
        <v>0</v>
      </c>
      <c r="I160" s="75"/>
    </row>
    <row r="161" spans="1:9" ht="50.25" customHeight="1" x14ac:dyDescent="0.2">
      <c r="A161" s="220" t="s">
        <v>114</v>
      </c>
      <c r="B161" s="363" t="s">
        <v>74</v>
      </c>
      <c r="C161" s="220" t="s">
        <v>153</v>
      </c>
      <c r="D161" s="351" t="s">
        <v>154</v>
      </c>
      <c r="E161" s="249">
        <f>ГРБС!G137</f>
        <v>3451.1</v>
      </c>
      <c r="F161" s="178">
        <f>ГРБС!H137</f>
        <v>3451.1</v>
      </c>
      <c r="G161" s="178">
        <f>ГРБС!I137</f>
        <v>0</v>
      </c>
      <c r="H161" s="219">
        <f t="shared" si="63"/>
        <v>0</v>
      </c>
      <c r="I161" s="75"/>
    </row>
    <row r="162" spans="1:9" ht="15.75" customHeight="1" x14ac:dyDescent="0.2">
      <c r="A162" s="220" t="s">
        <v>114</v>
      </c>
      <c r="B162" s="365" t="s">
        <v>76</v>
      </c>
      <c r="C162" s="261"/>
      <c r="D162" s="60" t="s">
        <v>75</v>
      </c>
      <c r="E162" s="253">
        <f>E163</f>
        <v>50</v>
      </c>
      <c r="F162" s="178">
        <f t="shared" ref="F162:G162" si="70">F163</f>
        <v>50</v>
      </c>
      <c r="G162" s="178">
        <f t="shared" si="70"/>
        <v>45.1</v>
      </c>
      <c r="H162" s="219">
        <f t="shared" si="63"/>
        <v>90.2</v>
      </c>
      <c r="I162" s="75"/>
    </row>
    <row r="163" spans="1:9" ht="48" customHeight="1" x14ac:dyDescent="0.2">
      <c r="A163" s="220" t="s">
        <v>114</v>
      </c>
      <c r="B163" s="363" t="s">
        <v>76</v>
      </c>
      <c r="C163" s="220" t="s">
        <v>153</v>
      </c>
      <c r="D163" s="351" t="s">
        <v>154</v>
      </c>
      <c r="E163" s="249">
        <f>ГРБС!G139</f>
        <v>50</v>
      </c>
      <c r="F163" s="178">
        <f>ГРБС!H139</f>
        <v>50</v>
      </c>
      <c r="G163" s="178">
        <f>ГРБС!I139</f>
        <v>45.1</v>
      </c>
      <c r="H163" s="219">
        <f t="shared" si="63"/>
        <v>90.2</v>
      </c>
      <c r="I163" s="75"/>
    </row>
    <row r="164" spans="1:9" ht="61.5" customHeight="1" x14ac:dyDescent="0.2">
      <c r="A164" s="220" t="s">
        <v>114</v>
      </c>
      <c r="B164" s="363" t="s">
        <v>78</v>
      </c>
      <c r="C164" s="220"/>
      <c r="D164" s="351" t="s">
        <v>77</v>
      </c>
      <c r="E164" s="253">
        <f>E165</f>
        <v>80</v>
      </c>
      <c r="F164" s="178">
        <f t="shared" ref="F164:G164" si="71">F165</f>
        <v>80</v>
      </c>
      <c r="G164" s="178">
        <f t="shared" si="71"/>
        <v>0</v>
      </c>
      <c r="H164" s="219">
        <f t="shared" si="63"/>
        <v>0</v>
      </c>
      <c r="I164" s="75"/>
    </row>
    <row r="165" spans="1:9" ht="51.75" customHeight="1" x14ac:dyDescent="0.2">
      <c r="A165" s="223" t="s">
        <v>114</v>
      </c>
      <c r="B165" s="316" t="s">
        <v>78</v>
      </c>
      <c r="C165" s="223" t="s">
        <v>153</v>
      </c>
      <c r="D165" s="352" t="s">
        <v>154</v>
      </c>
      <c r="E165" s="308">
        <f>ГРБС!G141</f>
        <v>80</v>
      </c>
      <c r="F165" s="178">
        <f>ГРБС!H141</f>
        <v>80</v>
      </c>
      <c r="G165" s="178">
        <f>ГРБС!I141</f>
        <v>0</v>
      </c>
      <c r="H165" s="219">
        <f t="shared" si="63"/>
        <v>0</v>
      </c>
      <c r="I165" s="75"/>
    </row>
    <row r="166" spans="1:9" ht="93.75" customHeight="1" x14ac:dyDescent="0.2">
      <c r="A166" s="220" t="s">
        <v>114</v>
      </c>
      <c r="B166" s="365" t="s">
        <v>526</v>
      </c>
      <c r="C166" s="220"/>
      <c r="D166" s="60" t="s">
        <v>525</v>
      </c>
      <c r="E166" s="178">
        <f>E167+E169+E171+E173+E175+E177+E179</f>
        <v>193</v>
      </c>
      <c r="F166" s="178">
        <f t="shared" ref="F166:G166" si="72">F167+F169+F171+F173+F175+F177+F179</f>
        <v>193</v>
      </c>
      <c r="G166" s="178">
        <f t="shared" si="72"/>
        <v>31</v>
      </c>
      <c r="H166" s="219">
        <f t="shared" si="63"/>
        <v>16.062176165803109</v>
      </c>
      <c r="I166" s="75"/>
    </row>
    <row r="167" spans="1:9" ht="111" customHeight="1" x14ac:dyDescent="0.2">
      <c r="A167" s="220" t="s">
        <v>114</v>
      </c>
      <c r="B167" s="295" t="s">
        <v>544</v>
      </c>
      <c r="C167" s="220"/>
      <c r="D167" s="266" t="s">
        <v>536</v>
      </c>
      <c r="E167" s="178">
        <f>E168</f>
        <v>1</v>
      </c>
      <c r="F167" s="178">
        <f t="shared" ref="F167:G167" si="73">F168</f>
        <v>1</v>
      </c>
      <c r="G167" s="178">
        <f t="shared" si="73"/>
        <v>1</v>
      </c>
      <c r="H167" s="219">
        <f t="shared" si="63"/>
        <v>100</v>
      </c>
      <c r="I167" s="75"/>
    </row>
    <row r="168" spans="1:9" ht="51.75" customHeight="1" x14ac:dyDescent="0.2">
      <c r="A168" s="220" t="s">
        <v>114</v>
      </c>
      <c r="B168" s="295" t="s">
        <v>544</v>
      </c>
      <c r="C168" s="220" t="s">
        <v>153</v>
      </c>
      <c r="D168" s="60" t="s">
        <v>154</v>
      </c>
      <c r="E168" s="178">
        <f>ГРБС!G144</f>
        <v>1</v>
      </c>
      <c r="F168" s="178">
        <f>ГРБС!H144</f>
        <v>1</v>
      </c>
      <c r="G168" s="178">
        <f>ГРБС!I144</f>
        <v>1</v>
      </c>
      <c r="H168" s="219">
        <f t="shared" si="63"/>
        <v>100</v>
      </c>
      <c r="I168" s="75"/>
    </row>
    <row r="169" spans="1:9" ht="118.5" customHeight="1" x14ac:dyDescent="0.2">
      <c r="A169" s="220" t="s">
        <v>114</v>
      </c>
      <c r="B169" s="295" t="s">
        <v>543</v>
      </c>
      <c r="C169" s="220"/>
      <c r="D169" s="266" t="s">
        <v>537</v>
      </c>
      <c r="E169" s="178">
        <f>E170</f>
        <v>100</v>
      </c>
      <c r="F169" s="178">
        <f t="shared" ref="F169:G169" si="74">F170</f>
        <v>100</v>
      </c>
      <c r="G169" s="178">
        <f t="shared" si="74"/>
        <v>0</v>
      </c>
      <c r="H169" s="219">
        <f t="shared" si="63"/>
        <v>0</v>
      </c>
      <c r="I169" s="75"/>
    </row>
    <row r="170" spans="1:9" ht="51.75" customHeight="1" x14ac:dyDescent="0.2">
      <c r="A170" s="220" t="s">
        <v>114</v>
      </c>
      <c r="B170" s="295" t="s">
        <v>543</v>
      </c>
      <c r="C170" s="220" t="s">
        <v>153</v>
      </c>
      <c r="D170" s="60" t="s">
        <v>154</v>
      </c>
      <c r="E170" s="178">
        <f>ГРБС!G146</f>
        <v>100</v>
      </c>
      <c r="F170" s="178">
        <f>ГРБС!H146</f>
        <v>100</v>
      </c>
      <c r="G170" s="178">
        <f>ГРБС!I146</f>
        <v>0</v>
      </c>
      <c r="H170" s="219">
        <f t="shared" si="63"/>
        <v>0</v>
      </c>
      <c r="I170" s="75"/>
    </row>
    <row r="171" spans="1:9" ht="103.5" customHeight="1" x14ac:dyDescent="0.2">
      <c r="A171" s="220" t="s">
        <v>114</v>
      </c>
      <c r="B171" s="235" t="s">
        <v>545</v>
      </c>
      <c r="C171" s="220"/>
      <c r="D171" s="266" t="s">
        <v>538</v>
      </c>
      <c r="E171" s="178">
        <f>E172</f>
        <v>25</v>
      </c>
      <c r="F171" s="178">
        <f t="shared" ref="F171:G171" si="75">F172</f>
        <v>25</v>
      </c>
      <c r="G171" s="178">
        <f t="shared" si="75"/>
        <v>0</v>
      </c>
      <c r="H171" s="219">
        <f t="shared" si="63"/>
        <v>0</v>
      </c>
      <c r="I171" s="75"/>
    </row>
    <row r="172" spans="1:9" ht="51.75" customHeight="1" x14ac:dyDescent="0.2">
      <c r="A172" s="220" t="s">
        <v>114</v>
      </c>
      <c r="B172" s="235" t="s">
        <v>545</v>
      </c>
      <c r="C172" s="220" t="s">
        <v>153</v>
      </c>
      <c r="D172" s="60" t="s">
        <v>154</v>
      </c>
      <c r="E172" s="178">
        <f>ГРБС!G148</f>
        <v>25</v>
      </c>
      <c r="F172" s="178">
        <f>ГРБС!H148</f>
        <v>25</v>
      </c>
      <c r="G172" s="178">
        <f>ГРБС!I148</f>
        <v>0</v>
      </c>
      <c r="H172" s="219">
        <f t="shared" si="63"/>
        <v>0</v>
      </c>
      <c r="I172" s="75"/>
    </row>
    <row r="173" spans="1:9" ht="63" customHeight="1" x14ac:dyDescent="0.2">
      <c r="A173" s="220" t="s">
        <v>114</v>
      </c>
      <c r="B173" s="295" t="s">
        <v>546</v>
      </c>
      <c r="C173" s="220"/>
      <c r="D173" s="266" t="s">
        <v>539</v>
      </c>
      <c r="E173" s="178">
        <f>E174</f>
        <v>20</v>
      </c>
      <c r="F173" s="178">
        <f t="shared" ref="F173:G173" si="76">F174</f>
        <v>20</v>
      </c>
      <c r="G173" s="178">
        <f t="shared" si="76"/>
        <v>20</v>
      </c>
      <c r="H173" s="219">
        <f t="shared" si="63"/>
        <v>100</v>
      </c>
      <c r="I173" s="75"/>
    </row>
    <row r="174" spans="1:9" ht="51.75" customHeight="1" x14ac:dyDescent="0.2">
      <c r="A174" s="220" t="s">
        <v>114</v>
      </c>
      <c r="B174" s="295" t="s">
        <v>546</v>
      </c>
      <c r="C174" s="220" t="s">
        <v>153</v>
      </c>
      <c r="D174" s="60" t="s">
        <v>154</v>
      </c>
      <c r="E174" s="178">
        <f>ГРБС!G150</f>
        <v>20</v>
      </c>
      <c r="F174" s="178">
        <f>ГРБС!H150</f>
        <v>20</v>
      </c>
      <c r="G174" s="178">
        <f>ГРБС!I150</f>
        <v>20</v>
      </c>
      <c r="H174" s="219">
        <f t="shared" si="63"/>
        <v>100</v>
      </c>
      <c r="I174" s="75"/>
    </row>
    <row r="175" spans="1:9" ht="79.5" customHeight="1" x14ac:dyDescent="0.2">
      <c r="A175" s="220" t="s">
        <v>114</v>
      </c>
      <c r="B175" s="295" t="s">
        <v>547</v>
      </c>
      <c r="C175" s="220"/>
      <c r="D175" s="266" t="s">
        <v>540</v>
      </c>
      <c r="E175" s="178">
        <f>E176</f>
        <v>10</v>
      </c>
      <c r="F175" s="178">
        <f t="shared" ref="F175:G175" si="77">F176</f>
        <v>10</v>
      </c>
      <c r="G175" s="178">
        <f t="shared" si="77"/>
        <v>10</v>
      </c>
      <c r="H175" s="219">
        <f t="shared" si="63"/>
        <v>100</v>
      </c>
      <c r="I175" s="75"/>
    </row>
    <row r="176" spans="1:9" ht="51.75" customHeight="1" x14ac:dyDescent="0.2">
      <c r="A176" s="220" t="s">
        <v>114</v>
      </c>
      <c r="B176" s="295" t="s">
        <v>547</v>
      </c>
      <c r="C176" s="220" t="s">
        <v>153</v>
      </c>
      <c r="D176" s="60" t="s">
        <v>154</v>
      </c>
      <c r="E176" s="178">
        <f>ГРБС!G152</f>
        <v>10</v>
      </c>
      <c r="F176" s="178">
        <f>ГРБС!H152</f>
        <v>10</v>
      </c>
      <c r="G176" s="178">
        <f>ГРБС!I152</f>
        <v>10</v>
      </c>
      <c r="H176" s="219">
        <f t="shared" si="63"/>
        <v>100</v>
      </c>
      <c r="I176" s="75"/>
    </row>
    <row r="177" spans="1:9" ht="100.5" customHeight="1" x14ac:dyDescent="0.2">
      <c r="A177" s="220" t="s">
        <v>114</v>
      </c>
      <c r="B177" s="295" t="s">
        <v>548</v>
      </c>
      <c r="C177" s="220"/>
      <c r="D177" s="266" t="s">
        <v>541</v>
      </c>
      <c r="E177" s="178">
        <f>E178</f>
        <v>12</v>
      </c>
      <c r="F177" s="178">
        <f t="shared" ref="F177:G177" si="78">F178</f>
        <v>12</v>
      </c>
      <c r="G177" s="178">
        <f t="shared" si="78"/>
        <v>0</v>
      </c>
      <c r="H177" s="219">
        <f t="shared" si="63"/>
        <v>0</v>
      </c>
      <c r="I177" s="75"/>
    </row>
    <row r="178" spans="1:9" ht="51.75" customHeight="1" x14ac:dyDescent="0.2">
      <c r="A178" s="220" t="s">
        <v>114</v>
      </c>
      <c r="B178" s="295" t="s">
        <v>548</v>
      </c>
      <c r="C178" s="220" t="s">
        <v>153</v>
      </c>
      <c r="D178" s="60" t="s">
        <v>154</v>
      </c>
      <c r="E178" s="178">
        <f>ГРБС!G154</f>
        <v>12</v>
      </c>
      <c r="F178" s="178">
        <f>ГРБС!H154</f>
        <v>12</v>
      </c>
      <c r="G178" s="178">
        <f>ГРБС!I154</f>
        <v>0</v>
      </c>
      <c r="H178" s="219">
        <f t="shared" si="63"/>
        <v>0</v>
      </c>
      <c r="I178" s="75"/>
    </row>
    <row r="179" spans="1:9" ht="96.75" customHeight="1" x14ac:dyDescent="0.2">
      <c r="A179" s="220" t="s">
        <v>114</v>
      </c>
      <c r="B179" s="295" t="s">
        <v>549</v>
      </c>
      <c r="C179" s="220"/>
      <c r="D179" s="266" t="s">
        <v>542</v>
      </c>
      <c r="E179" s="178">
        <f>E180</f>
        <v>25</v>
      </c>
      <c r="F179" s="178">
        <f t="shared" ref="F179:G179" si="79">F180</f>
        <v>25</v>
      </c>
      <c r="G179" s="178">
        <f t="shared" si="79"/>
        <v>0</v>
      </c>
      <c r="H179" s="219">
        <f t="shared" si="63"/>
        <v>0</v>
      </c>
      <c r="I179" s="75"/>
    </row>
    <row r="180" spans="1:9" ht="51.75" customHeight="1" thickBot="1" x14ac:dyDescent="0.25">
      <c r="A180" s="223" t="s">
        <v>114</v>
      </c>
      <c r="B180" s="391" t="s">
        <v>549</v>
      </c>
      <c r="C180" s="223" t="s">
        <v>153</v>
      </c>
      <c r="D180" s="221" t="s">
        <v>154</v>
      </c>
      <c r="E180" s="225">
        <f>ГРБС!G156</f>
        <v>25</v>
      </c>
      <c r="F180" s="232">
        <f>ГРБС!H156</f>
        <v>25</v>
      </c>
      <c r="G180" s="232">
        <f>ГРБС!I156</f>
        <v>0</v>
      </c>
      <c r="H180" s="333">
        <f t="shared" si="63"/>
        <v>0</v>
      </c>
      <c r="I180" s="75"/>
    </row>
    <row r="181" spans="1:9" ht="16.5" customHeight="1" thickBot="1" x14ac:dyDescent="0.25">
      <c r="A181" s="386" t="s">
        <v>242</v>
      </c>
      <c r="B181" s="313"/>
      <c r="C181" s="270"/>
      <c r="D181" s="289" t="s">
        <v>243</v>
      </c>
      <c r="E181" s="204">
        <f>E182+E191+E203+E217+E236+E244+E212</f>
        <v>112073.4</v>
      </c>
      <c r="F181" s="204">
        <f t="shared" ref="F181:G181" si="80">F182+F191+F203+F217+F236+F244+F212</f>
        <v>112073.4</v>
      </c>
      <c r="G181" s="204">
        <f t="shared" si="80"/>
        <v>44265</v>
      </c>
      <c r="H181" s="321">
        <f t="shared" si="63"/>
        <v>39.496437156363598</v>
      </c>
      <c r="I181" s="75"/>
    </row>
    <row r="182" spans="1:9" ht="20.25" customHeight="1" thickBot="1" x14ac:dyDescent="0.25">
      <c r="A182" s="362" t="s">
        <v>319</v>
      </c>
      <c r="B182" s="313"/>
      <c r="C182" s="270"/>
      <c r="D182" s="290" t="s">
        <v>318</v>
      </c>
      <c r="E182" s="209">
        <f>E183+E187</f>
        <v>1180.4000000000001</v>
      </c>
      <c r="F182" s="209">
        <f t="shared" ref="F182:G182" si="81">F183+F187</f>
        <v>1180.4000000000001</v>
      </c>
      <c r="G182" s="209">
        <f t="shared" si="81"/>
        <v>0</v>
      </c>
      <c r="H182" s="323">
        <f t="shared" si="63"/>
        <v>0</v>
      </c>
      <c r="I182" s="75"/>
    </row>
    <row r="183" spans="1:9" ht="75.75" customHeight="1" x14ac:dyDescent="0.2">
      <c r="A183" s="61" t="s">
        <v>319</v>
      </c>
      <c r="B183" s="363" t="s">
        <v>299</v>
      </c>
      <c r="C183" s="218"/>
      <c r="D183" s="211" t="s">
        <v>579</v>
      </c>
      <c r="E183" s="249">
        <f>E184</f>
        <v>1028.4000000000001</v>
      </c>
      <c r="F183" s="249">
        <f t="shared" ref="F183:G185" si="82">F184</f>
        <v>1028.4000000000001</v>
      </c>
      <c r="G183" s="233">
        <f t="shared" si="82"/>
        <v>0</v>
      </c>
      <c r="H183" s="364">
        <f t="shared" si="63"/>
        <v>0</v>
      </c>
      <c r="I183" s="75"/>
    </row>
    <row r="184" spans="1:9" ht="76.5" customHeight="1" x14ac:dyDescent="0.2">
      <c r="A184" s="220" t="s">
        <v>319</v>
      </c>
      <c r="B184" s="363" t="s">
        <v>166</v>
      </c>
      <c r="C184" s="218"/>
      <c r="D184" s="221" t="s">
        <v>268</v>
      </c>
      <c r="E184" s="233">
        <f>E185</f>
        <v>1028.4000000000001</v>
      </c>
      <c r="F184" s="233">
        <f t="shared" si="82"/>
        <v>1028.4000000000001</v>
      </c>
      <c r="G184" s="178">
        <f t="shared" si="82"/>
        <v>0</v>
      </c>
      <c r="H184" s="219">
        <f t="shared" si="63"/>
        <v>0</v>
      </c>
      <c r="I184" s="75"/>
    </row>
    <row r="185" spans="1:9" ht="93" customHeight="1" x14ac:dyDescent="0.2">
      <c r="A185" s="220" t="s">
        <v>319</v>
      </c>
      <c r="B185" s="295" t="s">
        <v>680</v>
      </c>
      <c r="C185" s="220"/>
      <c r="D185" s="62" t="s">
        <v>662</v>
      </c>
      <c r="E185" s="308">
        <f>E186</f>
        <v>1028.4000000000001</v>
      </c>
      <c r="F185" s="308">
        <f t="shared" si="82"/>
        <v>1028.4000000000001</v>
      </c>
      <c r="G185" s="178">
        <f t="shared" si="82"/>
        <v>0</v>
      </c>
      <c r="H185" s="219">
        <f t="shared" si="63"/>
        <v>0</v>
      </c>
      <c r="I185" s="75"/>
    </row>
    <row r="186" spans="1:9" ht="48" customHeight="1" x14ac:dyDescent="0.2">
      <c r="A186" s="223" t="s">
        <v>319</v>
      </c>
      <c r="B186" s="295" t="s">
        <v>680</v>
      </c>
      <c r="C186" s="223" t="s">
        <v>153</v>
      </c>
      <c r="D186" s="221" t="s">
        <v>154</v>
      </c>
      <c r="E186" s="308">
        <f>ГРБС!G162</f>
        <v>1028.4000000000001</v>
      </c>
      <c r="F186" s="308">
        <f>ГРБС!H162</f>
        <v>1028.4000000000001</v>
      </c>
      <c r="G186" s="178">
        <f>ГРБС!I162</f>
        <v>0</v>
      </c>
      <c r="H186" s="219">
        <f t="shared" si="63"/>
        <v>0</v>
      </c>
      <c r="I186" s="75"/>
    </row>
    <row r="187" spans="1:9" ht="96" customHeight="1" x14ac:dyDescent="0.2">
      <c r="A187" s="220" t="s">
        <v>319</v>
      </c>
      <c r="B187" s="365" t="s">
        <v>303</v>
      </c>
      <c r="C187" s="276"/>
      <c r="D187" s="62" t="s">
        <v>580</v>
      </c>
      <c r="E187" s="253">
        <f>E188</f>
        <v>152</v>
      </c>
      <c r="F187" s="253">
        <f t="shared" ref="F187:G189" si="83">F188</f>
        <v>152</v>
      </c>
      <c r="G187" s="178">
        <f t="shared" si="83"/>
        <v>0</v>
      </c>
      <c r="H187" s="219">
        <f t="shared" si="63"/>
        <v>0</v>
      </c>
      <c r="I187" s="75"/>
    </row>
    <row r="188" spans="1:9" ht="30" customHeight="1" x14ac:dyDescent="0.2">
      <c r="A188" s="213" t="s">
        <v>319</v>
      </c>
      <c r="B188" s="235" t="s">
        <v>498</v>
      </c>
      <c r="C188" s="278"/>
      <c r="D188" s="392" t="s">
        <v>497</v>
      </c>
      <c r="E188" s="253">
        <f>E189</f>
        <v>152</v>
      </c>
      <c r="F188" s="253">
        <f t="shared" si="83"/>
        <v>152</v>
      </c>
      <c r="G188" s="178">
        <f t="shared" si="83"/>
        <v>0</v>
      </c>
      <c r="H188" s="219">
        <f t="shared" si="63"/>
        <v>0</v>
      </c>
      <c r="I188" s="75"/>
    </row>
    <row r="189" spans="1:9" ht="143.25" customHeight="1" x14ac:dyDescent="0.2">
      <c r="A189" s="220" t="s">
        <v>319</v>
      </c>
      <c r="B189" s="295" t="s">
        <v>631</v>
      </c>
      <c r="C189" s="278"/>
      <c r="D189" s="60" t="s">
        <v>633</v>
      </c>
      <c r="E189" s="253">
        <f>E190</f>
        <v>152</v>
      </c>
      <c r="F189" s="253">
        <f t="shared" si="83"/>
        <v>152</v>
      </c>
      <c r="G189" s="178">
        <f t="shared" si="83"/>
        <v>0</v>
      </c>
      <c r="H189" s="219">
        <f t="shared" si="63"/>
        <v>0</v>
      </c>
      <c r="I189" s="75"/>
    </row>
    <row r="190" spans="1:9" ht="93" customHeight="1" thickBot="1" x14ac:dyDescent="0.25">
      <c r="A190" s="223" t="s">
        <v>319</v>
      </c>
      <c r="B190" s="391" t="s">
        <v>631</v>
      </c>
      <c r="C190" s="223" t="s">
        <v>344</v>
      </c>
      <c r="D190" s="221" t="s">
        <v>476</v>
      </c>
      <c r="E190" s="233">
        <f>ГРБС!G166</f>
        <v>152</v>
      </c>
      <c r="F190" s="233">
        <f>ГРБС!H166</f>
        <v>152</v>
      </c>
      <c r="G190" s="233">
        <f>ГРБС!I166</f>
        <v>0</v>
      </c>
      <c r="H190" s="333">
        <f t="shared" si="63"/>
        <v>0</v>
      </c>
      <c r="I190" s="75"/>
    </row>
    <row r="191" spans="1:9" ht="16.5" customHeight="1" thickBot="1" x14ac:dyDescent="0.25">
      <c r="A191" s="362" t="s">
        <v>117</v>
      </c>
      <c r="B191" s="243"/>
      <c r="C191" s="207"/>
      <c r="D191" s="290" t="s">
        <v>118</v>
      </c>
      <c r="E191" s="209">
        <f>E196+E192</f>
        <v>1800</v>
      </c>
      <c r="F191" s="209">
        <f t="shared" ref="F191:G191" si="84">F196+F192</f>
        <v>1800</v>
      </c>
      <c r="G191" s="209">
        <f t="shared" si="84"/>
        <v>560.70000000000005</v>
      </c>
      <c r="H191" s="323">
        <f t="shared" si="63"/>
        <v>31.15</v>
      </c>
      <c r="I191" s="75"/>
    </row>
    <row r="192" spans="1:9" ht="78.75" customHeight="1" x14ac:dyDescent="0.2">
      <c r="A192" s="213" t="s">
        <v>117</v>
      </c>
      <c r="B192" s="315" t="s">
        <v>299</v>
      </c>
      <c r="C192" s="218"/>
      <c r="D192" s="211" t="s">
        <v>572</v>
      </c>
      <c r="E192" s="249">
        <f>E193</f>
        <v>1075</v>
      </c>
      <c r="F192" s="233">
        <f t="shared" ref="F192:G194" si="85">F193</f>
        <v>1075</v>
      </c>
      <c r="G192" s="233">
        <f t="shared" si="85"/>
        <v>537.5</v>
      </c>
      <c r="H192" s="364">
        <f t="shared" si="63"/>
        <v>50</v>
      </c>
      <c r="I192" s="75"/>
    </row>
    <row r="193" spans="1:9" ht="61.5" customHeight="1" x14ac:dyDescent="0.2">
      <c r="A193" s="220" t="s">
        <v>117</v>
      </c>
      <c r="B193" s="252" t="s">
        <v>300</v>
      </c>
      <c r="C193" s="261"/>
      <c r="D193" s="60" t="s">
        <v>209</v>
      </c>
      <c r="E193" s="253">
        <f>E194</f>
        <v>1075</v>
      </c>
      <c r="F193" s="178">
        <f t="shared" si="85"/>
        <v>1075</v>
      </c>
      <c r="G193" s="178">
        <f t="shared" si="85"/>
        <v>537.5</v>
      </c>
      <c r="H193" s="219">
        <f t="shared" si="63"/>
        <v>50</v>
      </c>
      <c r="I193" s="75"/>
    </row>
    <row r="194" spans="1:9" ht="32.25" customHeight="1" x14ac:dyDescent="0.2">
      <c r="A194" s="220" t="s">
        <v>117</v>
      </c>
      <c r="B194" s="252" t="s">
        <v>38</v>
      </c>
      <c r="C194" s="261"/>
      <c r="D194" s="60" t="s">
        <v>39</v>
      </c>
      <c r="E194" s="253">
        <f>E195</f>
        <v>1075</v>
      </c>
      <c r="F194" s="178">
        <f t="shared" si="85"/>
        <v>1075</v>
      </c>
      <c r="G194" s="178">
        <f t="shared" si="85"/>
        <v>537.5</v>
      </c>
      <c r="H194" s="219">
        <f t="shared" si="63"/>
        <v>50</v>
      </c>
      <c r="I194" s="75"/>
    </row>
    <row r="195" spans="1:9" ht="16.5" customHeight="1" x14ac:dyDescent="0.2">
      <c r="A195" s="220" t="s">
        <v>117</v>
      </c>
      <c r="B195" s="252" t="s">
        <v>38</v>
      </c>
      <c r="C195" s="220" t="s">
        <v>99</v>
      </c>
      <c r="D195" s="60" t="s">
        <v>103</v>
      </c>
      <c r="E195" s="253">
        <f>ГРБС!G171</f>
        <v>1075</v>
      </c>
      <c r="F195" s="178">
        <f>ГРБС!H171</f>
        <v>1075</v>
      </c>
      <c r="G195" s="178">
        <f>ГРБС!I171</f>
        <v>537.5</v>
      </c>
      <c r="H195" s="219">
        <f t="shared" si="63"/>
        <v>50</v>
      </c>
      <c r="I195" s="75"/>
    </row>
    <row r="196" spans="1:9" ht="79.5" customHeight="1" x14ac:dyDescent="0.2">
      <c r="A196" s="220" t="s">
        <v>117</v>
      </c>
      <c r="B196" s="365" t="s">
        <v>305</v>
      </c>
      <c r="C196" s="220"/>
      <c r="D196" s="60" t="s">
        <v>530</v>
      </c>
      <c r="E196" s="253">
        <f>E197</f>
        <v>725</v>
      </c>
      <c r="F196" s="178">
        <f t="shared" ref="F196:G196" si="86">F197</f>
        <v>725</v>
      </c>
      <c r="G196" s="178">
        <f t="shared" si="86"/>
        <v>23.2</v>
      </c>
      <c r="H196" s="219">
        <f t="shared" si="63"/>
        <v>3.2</v>
      </c>
      <c r="I196" s="75"/>
    </row>
    <row r="197" spans="1:9" ht="32.25" customHeight="1" x14ac:dyDescent="0.2">
      <c r="A197" s="220" t="s">
        <v>117</v>
      </c>
      <c r="B197" s="365" t="s">
        <v>321</v>
      </c>
      <c r="C197" s="220"/>
      <c r="D197" s="60" t="s">
        <v>95</v>
      </c>
      <c r="E197" s="253">
        <f>E201+E198</f>
        <v>725</v>
      </c>
      <c r="F197" s="178">
        <f t="shared" ref="F197:G197" si="87">F201+F198</f>
        <v>725</v>
      </c>
      <c r="G197" s="178">
        <f t="shared" si="87"/>
        <v>23.2</v>
      </c>
      <c r="H197" s="219">
        <f t="shared" si="63"/>
        <v>3.2</v>
      </c>
      <c r="I197" s="75"/>
    </row>
    <row r="198" spans="1:9" ht="63.75" customHeight="1" x14ac:dyDescent="0.2">
      <c r="A198" s="220" t="s">
        <v>117</v>
      </c>
      <c r="B198" s="365" t="s">
        <v>437</v>
      </c>
      <c r="C198" s="220"/>
      <c r="D198" s="60" t="s">
        <v>485</v>
      </c>
      <c r="E198" s="253">
        <f>E199+E200</f>
        <v>700</v>
      </c>
      <c r="F198" s="178">
        <f t="shared" ref="F198:G198" si="88">F199+F200</f>
        <v>700</v>
      </c>
      <c r="G198" s="178">
        <f t="shared" si="88"/>
        <v>0</v>
      </c>
      <c r="H198" s="219">
        <f t="shared" si="63"/>
        <v>0</v>
      </c>
      <c r="I198" s="75"/>
    </row>
    <row r="199" spans="1:9" ht="47.25" customHeight="1" x14ac:dyDescent="0.2">
      <c r="A199" s="220" t="s">
        <v>117</v>
      </c>
      <c r="B199" s="365" t="s">
        <v>437</v>
      </c>
      <c r="C199" s="220" t="s">
        <v>153</v>
      </c>
      <c r="D199" s="60" t="s">
        <v>154</v>
      </c>
      <c r="E199" s="253">
        <f>ГРБС!G175</f>
        <v>696.5</v>
      </c>
      <c r="F199" s="178">
        <f>ГРБС!H175</f>
        <v>696.5</v>
      </c>
      <c r="G199" s="178">
        <f>ГРБС!I175</f>
        <v>0</v>
      </c>
      <c r="H199" s="219">
        <f t="shared" si="63"/>
        <v>0</v>
      </c>
      <c r="I199" s="75"/>
    </row>
    <row r="200" spans="1:9" ht="30.75" customHeight="1" x14ac:dyDescent="0.2">
      <c r="A200" s="220" t="s">
        <v>117</v>
      </c>
      <c r="B200" s="365" t="s">
        <v>437</v>
      </c>
      <c r="C200" s="220" t="s">
        <v>142</v>
      </c>
      <c r="D200" s="60" t="s">
        <v>143</v>
      </c>
      <c r="E200" s="253">
        <f>ГРБС!G176</f>
        <v>3.5</v>
      </c>
      <c r="F200" s="178">
        <f>ГРБС!H176</f>
        <v>3.5</v>
      </c>
      <c r="G200" s="178">
        <f>ГРБС!I176</f>
        <v>0</v>
      </c>
      <c r="H200" s="219">
        <f t="shared" si="63"/>
        <v>0</v>
      </c>
      <c r="I200" s="75"/>
    </row>
    <row r="201" spans="1:9" ht="29.25" customHeight="1" x14ac:dyDescent="0.2">
      <c r="A201" s="220" t="s">
        <v>117</v>
      </c>
      <c r="B201" s="365" t="s">
        <v>265</v>
      </c>
      <c r="C201" s="220"/>
      <c r="D201" s="60" t="s">
        <v>260</v>
      </c>
      <c r="E201" s="253">
        <f>E202</f>
        <v>25</v>
      </c>
      <c r="F201" s="178">
        <f t="shared" ref="F201:G201" si="89">F202</f>
        <v>25</v>
      </c>
      <c r="G201" s="178">
        <f t="shared" si="89"/>
        <v>23.2</v>
      </c>
      <c r="H201" s="219">
        <f t="shared" si="63"/>
        <v>92.8</v>
      </c>
      <c r="I201" s="75"/>
    </row>
    <row r="202" spans="1:9" ht="47.25" customHeight="1" thickBot="1" x14ac:dyDescent="0.25">
      <c r="A202" s="223" t="s">
        <v>117</v>
      </c>
      <c r="B202" s="366" t="s">
        <v>265</v>
      </c>
      <c r="C202" s="223" t="s">
        <v>153</v>
      </c>
      <c r="D202" s="221" t="s">
        <v>154</v>
      </c>
      <c r="E202" s="308">
        <f>ГРБС!G178</f>
        <v>25</v>
      </c>
      <c r="F202" s="233">
        <f>ГРБС!H178</f>
        <v>25</v>
      </c>
      <c r="G202" s="233">
        <f>ГРБС!I178</f>
        <v>23.2</v>
      </c>
      <c r="H202" s="333">
        <f t="shared" si="63"/>
        <v>92.8</v>
      </c>
      <c r="I202" s="75"/>
    </row>
    <row r="203" spans="1:9" ht="16.5" customHeight="1" thickBot="1" x14ac:dyDescent="0.25">
      <c r="A203" s="362" t="s">
        <v>124</v>
      </c>
      <c r="B203" s="243"/>
      <c r="C203" s="207"/>
      <c r="D203" s="290" t="s">
        <v>123</v>
      </c>
      <c r="E203" s="209">
        <f>E208+E204</f>
        <v>642.20000000000005</v>
      </c>
      <c r="F203" s="209">
        <f t="shared" ref="F203:G203" si="90">F208+F204</f>
        <v>642.20000000000005</v>
      </c>
      <c r="G203" s="209">
        <f t="shared" si="90"/>
        <v>87.6</v>
      </c>
      <c r="H203" s="323">
        <f t="shared" si="63"/>
        <v>13.640610401744002</v>
      </c>
      <c r="I203" s="75"/>
    </row>
    <row r="204" spans="1:9" ht="78.75" customHeight="1" x14ac:dyDescent="0.2">
      <c r="A204" s="213" t="s">
        <v>124</v>
      </c>
      <c r="B204" s="363" t="s">
        <v>299</v>
      </c>
      <c r="C204" s="213"/>
      <c r="D204" s="211" t="s">
        <v>579</v>
      </c>
      <c r="E204" s="233">
        <f>E205</f>
        <v>175.2</v>
      </c>
      <c r="F204" s="233">
        <f t="shared" ref="F204:G206" si="91">F205</f>
        <v>175.2</v>
      </c>
      <c r="G204" s="233">
        <f t="shared" si="91"/>
        <v>87.6</v>
      </c>
      <c r="H204" s="364">
        <f t="shared" si="63"/>
        <v>50</v>
      </c>
      <c r="I204" s="75"/>
    </row>
    <row r="205" spans="1:9" ht="65.25" customHeight="1" x14ac:dyDescent="0.2">
      <c r="A205" s="220" t="s">
        <v>124</v>
      </c>
      <c r="B205" s="252" t="s">
        <v>300</v>
      </c>
      <c r="C205" s="220"/>
      <c r="D205" s="60" t="s">
        <v>209</v>
      </c>
      <c r="E205" s="178">
        <f>E206</f>
        <v>175.2</v>
      </c>
      <c r="F205" s="178">
        <f t="shared" si="91"/>
        <v>175.2</v>
      </c>
      <c r="G205" s="178">
        <f t="shared" si="91"/>
        <v>87.6</v>
      </c>
      <c r="H205" s="219">
        <f t="shared" si="63"/>
        <v>50</v>
      </c>
      <c r="I205" s="75"/>
    </row>
    <row r="206" spans="1:9" ht="36.75" customHeight="1" x14ac:dyDescent="0.2">
      <c r="A206" s="213" t="s">
        <v>124</v>
      </c>
      <c r="B206" s="252" t="s">
        <v>613</v>
      </c>
      <c r="C206" s="220"/>
      <c r="D206" s="60" t="s">
        <v>612</v>
      </c>
      <c r="E206" s="178">
        <f>E207</f>
        <v>175.2</v>
      </c>
      <c r="F206" s="178">
        <f t="shared" si="91"/>
        <v>175.2</v>
      </c>
      <c r="G206" s="178">
        <f t="shared" si="91"/>
        <v>87.6</v>
      </c>
      <c r="H206" s="219">
        <f t="shared" si="63"/>
        <v>50</v>
      </c>
      <c r="I206" s="75"/>
    </row>
    <row r="207" spans="1:9" ht="21" customHeight="1" x14ac:dyDescent="0.2">
      <c r="A207" s="213" t="s">
        <v>124</v>
      </c>
      <c r="B207" s="252" t="s">
        <v>613</v>
      </c>
      <c r="C207" s="220" t="s">
        <v>99</v>
      </c>
      <c r="D207" s="60" t="s">
        <v>103</v>
      </c>
      <c r="E207" s="178">
        <f>ГРБС!G183</f>
        <v>175.2</v>
      </c>
      <c r="F207" s="178">
        <f>ГРБС!H183</f>
        <v>175.2</v>
      </c>
      <c r="G207" s="178">
        <f>ГРБС!I183</f>
        <v>87.6</v>
      </c>
      <c r="H207" s="219">
        <f t="shared" si="63"/>
        <v>50</v>
      </c>
      <c r="I207" s="75"/>
    </row>
    <row r="208" spans="1:9" ht="78.75" customHeight="1" x14ac:dyDescent="0.2">
      <c r="A208" s="213" t="s">
        <v>124</v>
      </c>
      <c r="B208" s="363" t="s">
        <v>305</v>
      </c>
      <c r="C208" s="213"/>
      <c r="D208" s="248" t="s">
        <v>581</v>
      </c>
      <c r="E208" s="249">
        <f>E209</f>
        <v>467</v>
      </c>
      <c r="F208" s="178">
        <f t="shared" ref="F208:G210" si="92">F209</f>
        <v>467</v>
      </c>
      <c r="G208" s="178">
        <f t="shared" si="92"/>
        <v>0</v>
      </c>
      <c r="H208" s="219">
        <f t="shared" si="63"/>
        <v>0</v>
      </c>
      <c r="I208" s="75"/>
    </row>
    <row r="209" spans="1:9" ht="45.75" customHeight="1" x14ac:dyDescent="0.2">
      <c r="A209" s="220" t="s">
        <v>124</v>
      </c>
      <c r="B209" s="235" t="s">
        <v>322</v>
      </c>
      <c r="C209" s="220"/>
      <c r="D209" s="60" t="s">
        <v>96</v>
      </c>
      <c r="E209" s="253">
        <f>E210</f>
        <v>467</v>
      </c>
      <c r="F209" s="178">
        <f t="shared" si="92"/>
        <v>467</v>
      </c>
      <c r="G209" s="178">
        <f t="shared" si="92"/>
        <v>0</v>
      </c>
      <c r="H209" s="219">
        <f t="shared" si="63"/>
        <v>0</v>
      </c>
      <c r="I209" s="75"/>
    </row>
    <row r="210" spans="1:9" ht="30" customHeight="1" x14ac:dyDescent="0.2">
      <c r="A210" s="220" t="s">
        <v>124</v>
      </c>
      <c r="B210" s="365" t="s">
        <v>27</v>
      </c>
      <c r="C210" s="220"/>
      <c r="D210" s="60" t="s">
        <v>97</v>
      </c>
      <c r="E210" s="253">
        <f>E211</f>
        <v>467</v>
      </c>
      <c r="F210" s="178">
        <f t="shared" si="92"/>
        <v>467</v>
      </c>
      <c r="G210" s="178">
        <f t="shared" si="92"/>
        <v>0</v>
      </c>
      <c r="H210" s="219">
        <f t="shared" si="63"/>
        <v>0</v>
      </c>
      <c r="I210" s="75"/>
    </row>
    <row r="211" spans="1:9" ht="46.5" customHeight="1" thickBot="1" x14ac:dyDescent="0.25">
      <c r="A211" s="223" t="s">
        <v>124</v>
      </c>
      <c r="B211" s="366" t="s">
        <v>27</v>
      </c>
      <c r="C211" s="223" t="s">
        <v>153</v>
      </c>
      <c r="D211" s="221" t="s">
        <v>154</v>
      </c>
      <c r="E211" s="308">
        <f>ГРБС!G187</f>
        <v>467</v>
      </c>
      <c r="F211" s="233">
        <f>ГРБС!H187</f>
        <v>467</v>
      </c>
      <c r="G211" s="233">
        <f>ГРБС!I187</f>
        <v>0</v>
      </c>
      <c r="H211" s="333">
        <f t="shared" si="63"/>
        <v>0</v>
      </c>
      <c r="I211" s="76"/>
    </row>
    <row r="212" spans="1:9" ht="17.25" customHeight="1" thickBot="1" x14ac:dyDescent="0.25">
      <c r="A212" s="362" t="s">
        <v>491</v>
      </c>
      <c r="B212" s="369"/>
      <c r="C212" s="207"/>
      <c r="D212" s="290" t="s">
        <v>492</v>
      </c>
      <c r="E212" s="209">
        <f>E213</f>
        <v>14250</v>
      </c>
      <c r="F212" s="209">
        <f t="shared" ref="F212:G215" si="93">F213</f>
        <v>14250</v>
      </c>
      <c r="G212" s="209">
        <f t="shared" si="93"/>
        <v>14240</v>
      </c>
      <c r="H212" s="323">
        <f t="shared" si="63"/>
        <v>99.929824561403507</v>
      </c>
      <c r="I212" s="76"/>
    </row>
    <row r="213" spans="1:9" ht="62.25" customHeight="1" x14ac:dyDescent="0.2">
      <c r="A213" s="213" t="s">
        <v>491</v>
      </c>
      <c r="B213" s="363" t="s">
        <v>328</v>
      </c>
      <c r="C213" s="218"/>
      <c r="D213" s="240" t="s">
        <v>583</v>
      </c>
      <c r="E213" s="249">
        <f>E214</f>
        <v>14250</v>
      </c>
      <c r="F213" s="233">
        <f t="shared" si="93"/>
        <v>14250</v>
      </c>
      <c r="G213" s="233">
        <f t="shared" si="93"/>
        <v>14240</v>
      </c>
      <c r="H213" s="364">
        <f t="shared" si="63"/>
        <v>99.929824561403507</v>
      </c>
      <c r="I213" s="76"/>
    </row>
    <row r="214" spans="1:9" ht="32.25" customHeight="1" x14ac:dyDescent="0.2">
      <c r="A214" s="220" t="s">
        <v>491</v>
      </c>
      <c r="B214" s="365" t="s">
        <v>494</v>
      </c>
      <c r="C214" s="220"/>
      <c r="D214" s="60" t="s">
        <v>493</v>
      </c>
      <c r="E214" s="253">
        <f>E215</f>
        <v>14250</v>
      </c>
      <c r="F214" s="178">
        <f t="shared" si="93"/>
        <v>14250</v>
      </c>
      <c r="G214" s="178">
        <f t="shared" si="93"/>
        <v>14240</v>
      </c>
      <c r="H214" s="219">
        <f t="shared" ref="H214:H281" si="94">G214/F214*100</f>
        <v>99.929824561403507</v>
      </c>
      <c r="I214" s="76"/>
    </row>
    <row r="215" spans="1:9" ht="15.75" customHeight="1" x14ac:dyDescent="0.2">
      <c r="A215" s="213" t="s">
        <v>491</v>
      </c>
      <c r="B215" s="363" t="s">
        <v>495</v>
      </c>
      <c r="C215" s="220"/>
      <c r="D215" s="60" t="s">
        <v>496</v>
      </c>
      <c r="E215" s="253">
        <f>E216</f>
        <v>14250</v>
      </c>
      <c r="F215" s="178">
        <f t="shared" si="93"/>
        <v>14250</v>
      </c>
      <c r="G215" s="178">
        <f t="shared" si="93"/>
        <v>14240</v>
      </c>
      <c r="H215" s="219">
        <f t="shared" si="94"/>
        <v>99.929824561403507</v>
      </c>
      <c r="I215" s="76"/>
    </row>
    <row r="216" spans="1:9" ht="50.25" customHeight="1" thickBot="1" x14ac:dyDescent="0.25">
      <c r="A216" s="61" t="s">
        <v>491</v>
      </c>
      <c r="B216" s="316" t="s">
        <v>495</v>
      </c>
      <c r="C216" s="61" t="s">
        <v>153</v>
      </c>
      <c r="D216" s="240" t="s">
        <v>154</v>
      </c>
      <c r="E216" s="233">
        <f>ГРБС!G192</f>
        <v>14250</v>
      </c>
      <c r="F216" s="233">
        <f>ГРБС!H192</f>
        <v>14250</v>
      </c>
      <c r="G216" s="233">
        <f>ГРБС!I192</f>
        <v>14240</v>
      </c>
      <c r="H216" s="333">
        <f t="shared" si="94"/>
        <v>99.929824561403507</v>
      </c>
      <c r="I216" s="76"/>
    </row>
    <row r="217" spans="1:9" ht="30.75" customHeight="1" thickBot="1" x14ac:dyDescent="0.25">
      <c r="A217" s="362" t="s">
        <v>140</v>
      </c>
      <c r="B217" s="243"/>
      <c r="C217" s="207"/>
      <c r="D217" s="290" t="s">
        <v>141</v>
      </c>
      <c r="E217" s="209">
        <f>E218</f>
        <v>85043.799999999988</v>
      </c>
      <c r="F217" s="209">
        <f t="shared" ref="F217:G217" si="95">F218</f>
        <v>85043.799999999988</v>
      </c>
      <c r="G217" s="209">
        <f t="shared" si="95"/>
        <v>25136.7</v>
      </c>
      <c r="H217" s="323">
        <f t="shared" si="94"/>
        <v>29.557357502839722</v>
      </c>
      <c r="I217" s="75"/>
    </row>
    <row r="218" spans="1:9" ht="61.5" customHeight="1" x14ac:dyDescent="0.2">
      <c r="A218" s="61" t="s">
        <v>140</v>
      </c>
      <c r="B218" s="363" t="s">
        <v>328</v>
      </c>
      <c r="C218" s="218"/>
      <c r="D218" s="240" t="s">
        <v>583</v>
      </c>
      <c r="E218" s="249">
        <f>E219+E228+E231</f>
        <v>85043.799999999988</v>
      </c>
      <c r="F218" s="233">
        <f t="shared" ref="F218:G218" si="96">F219+F228+F231</f>
        <v>85043.799999999988</v>
      </c>
      <c r="G218" s="233">
        <f t="shared" si="96"/>
        <v>25136.7</v>
      </c>
      <c r="H218" s="364">
        <f t="shared" si="94"/>
        <v>29.557357502839722</v>
      </c>
      <c r="I218" s="75"/>
    </row>
    <row r="219" spans="1:9" ht="60.75" customHeight="1" x14ac:dyDescent="0.2">
      <c r="A219" s="220" t="s">
        <v>140</v>
      </c>
      <c r="B219" s="363" t="s">
        <v>329</v>
      </c>
      <c r="C219" s="220"/>
      <c r="D219" s="60" t="s">
        <v>444</v>
      </c>
      <c r="E219" s="253">
        <f>E220+E222+E224+E226</f>
        <v>52074.799999999996</v>
      </c>
      <c r="F219" s="253">
        <f t="shared" ref="F219:G219" si="97">F220+F222+F224+F226</f>
        <v>52074.799999999996</v>
      </c>
      <c r="G219" s="253">
        <f t="shared" si="97"/>
        <v>15039.6</v>
      </c>
      <c r="H219" s="219">
        <f t="shared" si="94"/>
        <v>28.880763824344985</v>
      </c>
      <c r="I219" s="75"/>
    </row>
    <row r="220" spans="1:9" ht="51" customHeight="1" x14ac:dyDescent="0.2">
      <c r="A220" s="220" t="s">
        <v>140</v>
      </c>
      <c r="B220" s="363" t="s">
        <v>330</v>
      </c>
      <c r="C220" s="220"/>
      <c r="D220" s="60" t="s">
        <v>89</v>
      </c>
      <c r="E220" s="253">
        <f>E221</f>
        <v>26660</v>
      </c>
      <c r="F220" s="178">
        <f t="shared" ref="F220:G220" si="98">F221</f>
        <v>26660</v>
      </c>
      <c r="G220" s="178">
        <f t="shared" si="98"/>
        <v>0</v>
      </c>
      <c r="H220" s="219">
        <f t="shared" si="94"/>
        <v>0</v>
      </c>
      <c r="I220" s="75"/>
    </row>
    <row r="221" spans="1:9" ht="47.25" customHeight="1" x14ac:dyDescent="0.2">
      <c r="A221" s="220" t="s">
        <v>140</v>
      </c>
      <c r="B221" s="363" t="s">
        <v>330</v>
      </c>
      <c r="C221" s="220" t="s">
        <v>153</v>
      </c>
      <c r="D221" s="60" t="s">
        <v>154</v>
      </c>
      <c r="E221" s="253">
        <f>ГРБС!G197</f>
        <v>26660</v>
      </c>
      <c r="F221" s="178">
        <f>ГРБС!H197</f>
        <v>26660</v>
      </c>
      <c r="G221" s="178">
        <f>ГРБС!I197</f>
        <v>0</v>
      </c>
      <c r="H221" s="219">
        <f t="shared" si="94"/>
        <v>0</v>
      </c>
      <c r="I221" s="75"/>
    </row>
    <row r="222" spans="1:9" ht="68.25" customHeight="1" x14ac:dyDescent="0.2">
      <c r="A222" s="220" t="s">
        <v>140</v>
      </c>
      <c r="B222" s="363" t="s">
        <v>784</v>
      </c>
      <c r="C222" s="220"/>
      <c r="D222" s="60" t="s">
        <v>403</v>
      </c>
      <c r="E222" s="253">
        <f>E223</f>
        <v>21580.2</v>
      </c>
      <c r="F222" s="178">
        <f t="shared" ref="F222:G222" si="99">F223</f>
        <v>21580.2</v>
      </c>
      <c r="G222" s="178">
        <f t="shared" si="99"/>
        <v>15039.6</v>
      </c>
      <c r="H222" s="219">
        <f t="shared" si="94"/>
        <v>69.691661801095449</v>
      </c>
      <c r="I222" s="75"/>
    </row>
    <row r="223" spans="1:9" ht="51" customHeight="1" x14ac:dyDescent="0.2">
      <c r="A223" s="220" t="s">
        <v>140</v>
      </c>
      <c r="B223" s="363" t="s">
        <v>784</v>
      </c>
      <c r="C223" s="220" t="s">
        <v>153</v>
      </c>
      <c r="D223" s="60" t="s">
        <v>154</v>
      </c>
      <c r="E223" s="253">
        <f>ГРБС!G199</f>
        <v>21580.2</v>
      </c>
      <c r="F223" s="178">
        <f>ГРБС!H199</f>
        <v>21580.2</v>
      </c>
      <c r="G223" s="178">
        <f>ГРБС!I199</f>
        <v>15039.6</v>
      </c>
      <c r="H223" s="219">
        <f t="shared" si="94"/>
        <v>69.691661801095449</v>
      </c>
      <c r="I223" s="75"/>
    </row>
    <row r="224" spans="1:9" ht="33" customHeight="1" x14ac:dyDescent="0.2">
      <c r="A224" s="220" t="s">
        <v>140</v>
      </c>
      <c r="B224" s="214" t="s">
        <v>781</v>
      </c>
      <c r="C224" s="220"/>
      <c r="D224" s="60" t="s">
        <v>780</v>
      </c>
      <c r="E224" s="253">
        <f>E225</f>
        <v>200</v>
      </c>
      <c r="F224" s="253">
        <f t="shared" ref="F224:G224" si="100">F225</f>
        <v>200</v>
      </c>
      <c r="G224" s="253">
        <f t="shared" si="100"/>
        <v>0</v>
      </c>
      <c r="H224" s="219">
        <f t="shared" si="94"/>
        <v>0</v>
      </c>
      <c r="I224" s="75"/>
    </row>
    <row r="225" spans="1:9" ht="51" customHeight="1" x14ac:dyDescent="0.2">
      <c r="A225" s="220" t="s">
        <v>140</v>
      </c>
      <c r="B225" s="214" t="s">
        <v>781</v>
      </c>
      <c r="C225" s="220" t="s">
        <v>153</v>
      </c>
      <c r="D225" s="60" t="s">
        <v>154</v>
      </c>
      <c r="E225" s="253">
        <f>ГРБС!G201</f>
        <v>200</v>
      </c>
      <c r="F225" s="253">
        <f>ГРБС!H201</f>
        <v>200</v>
      </c>
      <c r="G225" s="253">
        <f>ГРБС!I201</f>
        <v>0</v>
      </c>
      <c r="H225" s="219">
        <f t="shared" si="94"/>
        <v>0</v>
      </c>
      <c r="I225" s="75"/>
    </row>
    <row r="226" spans="1:9" ht="34.5" customHeight="1" x14ac:dyDescent="0.2">
      <c r="A226" s="220" t="s">
        <v>140</v>
      </c>
      <c r="B226" s="214" t="s">
        <v>783</v>
      </c>
      <c r="C226" s="220"/>
      <c r="D226" s="60" t="s">
        <v>782</v>
      </c>
      <c r="E226" s="253">
        <f>E227</f>
        <v>3634.6</v>
      </c>
      <c r="F226" s="253">
        <f t="shared" ref="F226:G226" si="101">F227</f>
        <v>3634.6</v>
      </c>
      <c r="G226" s="253">
        <f t="shared" si="101"/>
        <v>0</v>
      </c>
      <c r="H226" s="219">
        <f t="shared" si="94"/>
        <v>0</v>
      </c>
      <c r="I226" s="75"/>
    </row>
    <row r="227" spans="1:9" ht="51" customHeight="1" x14ac:dyDescent="0.2">
      <c r="A227" s="220" t="s">
        <v>140</v>
      </c>
      <c r="B227" s="214" t="s">
        <v>783</v>
      </c>
      <c r="C227" s="220" t="s">
        <v>153</v>
      </c>
      <c r="D227" s="60" t="s">
        <v>154</v>
      </c>
      <c r="E227" s="253">
        <f>ГРБС!G203</f>
        <v>3634.6</v>
      </c>
      <c r="F227" s="253">
        <f>ГРБС!H203</f>
        <v>3634.6</v>
      </c>
      <c r="G227" s="253">
        <f>ГРБС!I203</f>
        <v>0</v>
      </c>
      <c r="H227" s="219">
        <f t="shared" si="94"/>
        <v>0</v>
      </c>
      <c r="I227" s="75"/>
    </row>
    <row r="228" spans="1:9" ht="29.25" customHeight="1" x14ac:dyDescent="0.2">
      <c r="A228" s="220" t="s">
        <v>140</v>
      </c>
      <c r="B228" s="363" t="s">
        <v>331</v>
      </c>
      <c r="C228" s="220"/>
      <c r="D228" s="60" t="s">
        <v>443</v>
      </c>
      <c r="E228" s="253">
        <f>E229</f>
        <v>27995.5</v>
      </c>
      <c r="F228" s="178">
        <f t="shared" ref="F228:G229" si="102">F229</f>
        <v>27995.5</v>
      </c>
      <c r="G228" s="178">
        <f t="shared" si="102"/>
        <v>8464.1</v>
      </c>
      <c r="H228" s="219">
        <f t="shared" si="94"/>
        <v>30.233787573002807</v>
      </c>
      <c r="I228" s="75"/>
    </row>
    <row r="229" spans="1:9" ht="63" customHeight="1" x14ac:dyDescent="0.2">
      <c r="A229" s="213" t="s">
        <v>140</v>
      </c>
      <c r="B229" s="363" t="s">
        <v>332</v>
      </c>
      <c r="C229" s="220"/>
      <c r="D229" s="60" t="s">
        <v>111</v>
      </c>
      <c r="E229" s="253">
        <f>E230</f>
        <v>27995.5</v>
      </c>
      <c r="F229" s="178">
        <f t="shared" si="102"/>
        <v>27995.5</v>
      </c>
      <c r="G229" s="178">
        <f t="shared" si="102"/>
        <v>8464.1</v>
      </c>
      <c r="H229" s="219">
        <f t="shared" si="94"/>
        <v>30.233787573002807</v>
      </c>
      <c r="I229" s="75"/>
    </row>
    <row r="230" spans="1:9" ht="48" customHeight="1" x14ac:dyDescent="0.2">
      <c r="A230" s="220" t="s">
        <v>140</v>
      </c>
      <c r="B230" s="363" t="s">
        <v>332</v>
      </c>
      <c r="C230" s="220" t="s">
        <v>153</v>
      </c>
      <c r="D230" s="60" t="s">
        <v>154</v>
      </c>
      <c r="E230" s="253">
        <f>ГРБС!G206</f>
        <v>27995.5</v>
      </c>
      <c r="F230" s="178">
        <f>ГРБС!H206</f>
        <v>27995.5</v>
      </c>
      <c r="G230" s="178">
        <f>ГРБС!I206</f>
        <v>8464.1</v>
      </c>
      <c r="H230" s="219">
        <f t="shared" si="94"/>
        <v>30.233787573002807</v>
      </c>
      <c r="I230" s="75"/>
    </row>
    <row r="231" spans="1:9" ht="28.5" customHeight="1" x14ac:dyDescent="0.2">
      <c r="A231" s="220" t="s">
        <v>140</v>
      </c>
      <c r="B231" s="363" t="s">
        <v>333</v>
      </c>
      <c r="C231" s="220"/>
      <c r="D231" s="60" t="s">
        <v>442</v>
      </c>
      <c r="E231" s="253">
        <f>E232+E234</f>
        <v>4973.5</v>
      </c>
      <c r="F231" s="178">
        <f t="shared" ref="F231:G231" si="103">F232+F234</f>
        <v>4973.5</v>
      </c>
      <c r="G231" s="178">
        <f t="shared" si="103"/>
        <v>1633</v>
      </c>
      <c r="H231" s="219">
        <f t="shared" si="94"/>
        <v>32.834020307630439</v>
      </c>
      <c r="I231" s="75"/>
    </row>
    <row r="232" spans="1:9" ht="30.75" customHeight="1" x14ac:dyDescent="0.2">
      <c r="A232" s="220" t="s">
        <v>140</v>
      </c>
      <c r="B232" s="363" t="s">
        <v>334</v>
      </c>
      <c r="C232" s="220"/>
      <c r="D232" s="60" t="s">
        <v>374</v>
      </c>
      <c r="E232" s="253">
        <f>E233</f>
        <v>3100</v>
      </c>
      <c r="F232" s="178">
        <f t="shared" ref="F232:G232" si="104">F233</f>
        <v>3100</v>
      </c>
      <c r="G232" s="178">
        <f t="shared" si="104"/>
        <v>1633</v>
      </c>
      <c r="H232" s="219">
        <f t="shared" si="94"/>
        <v>52.677419354838705</v>
      </c>
      <c r="I232" s="75"/>
    </row>
    <row r="233" spans="1:9" ht="47.25" customHeight="1" x14ac:dyDescent="0.2">
      <c r="A233" s="220" t="s">
        <v>140</v>
      </c>
      <c r="B233" s="365" t="s">
        <v>334</v>
      </c>
      <c r="C233" s="220" t="s">
        <v>153</v>
      </c>
      <c r="D233" s="60" t="s">
        <v>154</v>
      </c>
      <c r="E233" s="178">
        <f>ГРБС!G209</f>
        <v>3100</v>
      </c>
      <c r="F233" s="178">
        <f>ГРБС!H209</f>
        <v>3100</v>
      </c>
      <c r="G233" s="178">
        <f>ГРБС!I209</f>
        <v>1633</v>
      </c>
      <c r="H233" s="219">
        <f t="shared" si="94"/>
        <v>52.677419354838705</v>
      </c>
      <c r="I233" s="75"/>
    </row>
    <row r="234" spans="1:9" ht="47.25" customHeight="1" x14ac:dyDescent="0.2">
      <c r="A234" s="220" t="s">
        <v>140</v>
      </c>
      <c r="B234" s="365" t="s">
        <v>636</v>
      </c>
      <c r="C234" s="220"/>
      <c r="D234" s="60" t="s">
        <v>635</v>
      </c>
      <c r="E234" s="178">
        <f>E235</f>
        <v>1873.5</v>
      </c>
      <c r="F234" s="178">
        <f t="shared" ref="F234:G234" si="105">F235</f>
        <v>1873.5</v>
      </c>
      <c r="G234" s="178">
        <f t="shared" si="105"/>
        <v>0</v>
      </c>
      <c r="H234" s="219">
        <f t="shared" si="94"/>
        <v>0</v>
      </c>
      <c r="I234" s="75"/>
    </row>
    <row r="235" spans="1:9" ht="49.5" customHeight="1" thickBot="1" x14ac:dyDescent="0.25">
      <c r="A235" s="223" t="s">
        <v>140</v>
      </c>
      <c r="B235" s="366" t="s">
        <v>636</v>
      </c>
      <c r="C235" s="223" t="s">
        <v>153</v>
      </c>
      <c r="D235" s="240" t="s">
        <v>154</v>
      </c>
      <c r="E235" s="233">
        <f>ГРБС!G211</f>
        <v>1873.5</v>
      </c>
      <c r="F235" s="233">
        <f>ГРБС!H211</f>
        <v>1873.5</v>
      </c>
      <c r="G235" s="233">
        <f>ГРБС!I211</f>
        <v>0</v>
      </c>
      <c r="H235" s="333">
        <f t="shared" si="94"/>
        <v>0</v>
      </c>
      <c r="I235" s="75"/>
    </row>
    <row r="236" spans="1:9" ht="16.5" customHeight="1" thickBot="1" x14ac:dyDescent="0.25">
      <c r="A236" s="362" t="s">
        <v>47</v>
      </c>
      <c r="B236" s="243"/>
      <c r="C236" s="207"/>
      <c r="D236" s="290" t="s">
        <v>48</v>
      </c>
      <c r="E236" s="209">
        <f>E237</f>
        <v>957</v>
      </c>
      <c r="F236" s="209">
        <f t="shared" ref="F236:G236" si="106">F237</f>
        <v>957</v>
      </c>
      <c r="G236" s="209">
        <f t="shared" si="106"/>
        <v>199</v>
      </c>
      <c r="H236" s="323">
        <f t="shared" si="94"/>
        <v>20.794148380355278</v>
      </c>
      <c r="I236" s="3"/>
    </row>
    <row r="237" spans="1:9" ht="94.5" customHeight="1" x14ac:dyDescent="0.2">
      <c r="A237" s="213" t="s">
        <v>47</v>
      </c>
      <c r="B237" s="363" t="s">
        <v>294</v>
      </c>
      <c r="C237" s="218"/>
      <c r="D237" s="248" t="s">
        <v>575</v>
      </c>
      <c r="E237" s="249">
        <f>E240+E242+E238</f>
        <v>957</v>
      </c>
      <c r="F237" s="233">
        <f t="shared" ref="F237:G237" si="107">F240+F242+F238</f>
        <v>957</v>
      </c>
      <c r="G237" s="233">
        <f t="shared" si="107"/>
        <v>199</v>
      </c>
      <c r="H237" s="364">
        <f t="shared" si="94"/>
        <v>20.794148380355278</v>
      </c>
      <c r="I237" s="3"/>
    </row>
    <row r="238" spans="1:9" ht="80.25" customHeight="1" x14ac:dyDescent="0.2">
      <c r="A238" s="220" t="s">
        <v>47</v>
      </c>
      <c r="B238" s="365" t="s">
        <v>160</v>
      </c>
      <c r="C238" s="280"/>
      <c r="D238" s="60" t="s">
        <v>159</v>
      </c>
      <c r="E238" s="253">
        <f>E239</f>
        <v>400</v>
      </c>
      <c r="F238" s="178">
        <f t="shared" ref="F238:G238" si="108">F239</f>
        <v>400</v>
      </c>
      <c r="G238" s="178">
        <f t="shared" si="108"/>
        <v>189.5</v>
      </c>
      <c r="H238" s="219">
        <f t="shared" si="94"/>
        <v>47.375</v>
      </c>
      <c r="I238" s="3"/>
    </row>
    <row r="239" spans="1:9" ht="48.75" customHeight="1" x14ac:dyDescent="0.2">
      <c r="A239" s="220" t="s">
        <v>47</v>
      </c>
      <c r="B239" s="365" t="s">
        <v>160</v>
      </c>
      <c r="C239" s="220" t="s">
        <v>153</v>
      </c>
      <c r="D239" s="60" t="s">
        <v>154</v>
      </c>
      <c r="E239" s="253">
        <f>ГРБС!G215</f>
        <v>400</v>
      </c>
      <c r="F239" s="178">
        <f>ГРБС!H215</f>
        <v>400</v>
      </c>
      <c r="G239" s="178">
        <f>ГРБС!I215</f>
        <v>189.5</v>
      </c>
      <c r="H239" s="219">
        <f t="shared" si="94"/>
        <v>47.375</v>
      </c>
      <c r="I239" s="3"/>
    </row>
    <row r="240" spans="1:9" ht="79.5" customHeight="1" x14ac:dyDescent="0.2">
      <c r="A240" s="220" t="s">
        <v>47</v>
      </c>
      <c r="B240" s="365" t="s">
        <v>336</v>
      </c>
      <c r="C240" s="280"/>
      <c r="D240" s="60" t="s">
        <v>335</v>
      </c>
      <c r="E240" s="253">
        <f>E241</f>
        <v>500</v>
      </c>
      <c r="F240" s="178">
        <f t="shared" ref="F240:G240" si="109">F241</f>
        <v>500</v>
      </c>
      <c r="G240" s="178">
        <f t="shared" si="109"/>
        <v>0</v>
      </c>
      <c r="H240" s="219">
        <f t="shared" si="94"/>
        <v>0</v>
      </c>
      <c r="I240" s="3"/>
    </row>
    <row r="241" spans="1:11" ht="48.75" customHeight="1" x14ac:dyDescent="0.2">
      <c r="A241" s="220" t="s">
        <v>47</v>
      </c>
      <c r="B241" s="365" t="s">
        <v>336</v>
      </c>
      <c r="C241" s="220" t="s">
        <v>153</v>
      </c>
      <c r="D241" s="60" t="s">
        <v>154</v>
      </c>
      <c r="E241" s="253">
        <f>ГРБС!G217</f>
        <v>500</v>
      </c>
      <c r="F241" s="178">
        <f>ГРБС!H217</f>
        <v>500</v>
      </c>
      <c r="G241" s="178">
        <f>ГРБС!I217</f>
        <v>0</v>
      </c>
      <c r="H241" s="219">
        <f t="shared" si="94"/>
        <v>0</v>
      </c>
      <c r="I241" s="3"/>
    </row>
    <row r="242" spans="1:11" ht="175.5" customHeight="1" x14ac:dyDescent="0.2">
      <c r="A242" s="220" t="s">
        <v>47</v>
      </c>
      <c r="B242" s="365" t="s">
        <v>337</v>
      </c>
      <c r="C242" s="220"/>
      <c r="D242" s="60" t="s">
        <v>338</v>
      </c>
      <c r="E242" s="253">
        <f>E243</f>
        <v>57</v>
      </c>
      <c r="F242" s="178">
        <f t="shared" ref="F242:G242" si="110">F243</f>
        <v>57</v>
      </c>
      <c r="G242" s="178">
        <f t="shared" si="110"/>
        <v>9.5</v>
      </c>
      <c r="H242" s="219">
        <f t="shared" si="94"/>
        <v>16.666666666666664</v>
      </c>
      <c r="I242" s="3"/>
    </row>
    <row r="243" spans="1:11" ht="46.5" customHeight="1" thickBot="1" x14ac:dyDescent="0.25">
      <c r="A243" s="223" t="s">
        <v>47</v>
      </c>
      <c r="B243" s="366" t="s">
        <v>337</v>
      </c>
      <c r="C243" s="223" t="s">
        <v>153</v>
      </c>
      <c r="D243" s="221" t="s">
        <v>154</v>
      </c>
      <c r="E243" s="308">
        <f>ГРБС!G219</f>
        <v>57</v>
      </c>
      <c r="F243" s="233">
        <f>ГРБС!H219</f>
        <v>57</v>
      </c>
      <c r="G243" s="233">
        <f>ГРБС!I219</f>
        <v>9.5</v>
      </c>
      <c r="H243" s="333">
        <f t="shared" si="94"/>
        <v>16.666666666666664</v>
      </c>
      <c r="I243" s="3"/>
    </row>
    <row r="244" spans="1:11" ht="30.75" customHeight="1" thickBot="1" x14ac:dyDescent="0.25">
      <c r="A244" s="362" t="s">
        <v>400</v>
      </c>
      <c r="B244" s="243"/>
      <c r="C244" s="207"/>
      <c r="D244" s="290" t="s">
        <v>244</v>
      </c>
      <c r="E244" s="209">
        <f>E245+E249+E255+E260</f>
        <v>8200</v>
      </c>
      <c r="F244" s="209">
        <f t="shared" ref="F244:G244" si="111">F245+F249+F255+F260</f>
        <v>8200</v>
      </c>
      <c r="G244" s="209">
        <f t="shared" si="111"/>
        <v>4041</v>
      </c>
      <c r="H244" s="323">
        <f t="shared" si="94"/>
        <v>49.280487804878049</v>
      </c>
      <c r="I244" s="3"/>
    </row>
    <row r="245" spans="1:11" ht="79.5" customHeight="1" x14ac:dyDescent="0.2">
      <c r="A245" s="61" t="s">
        <v>400</v>
      </c>
      <c r="B245" s="283" t="s">
        <v>307</v>
      </c>
      <c r="C245" s="260"/>
      <c r="D245" s="248" t="s">
        <v>591</v>
      </c>
      <c r="E245" s="249">
        <f>E246</f>
        <v>226</v>
      </c>
      <c r="F245" s="233">
        <f t="shared" ref="F245:G247" si="112">F246</f>
        <v>226</v>
      </c>
      <c r="G245" s="233">
        <f t="shared" si="112"/>
        <v>0</v>
      </c>
      <c r="H245" s="364">
        <f t="shared" si="94"/>
        <v>0</v>
      </c>
      <c r="I245" s="3"/>
    </row>
    <row r="246" spans="1:11" ht="77.25" customHeight="1" x14ac:dyDescent="0.2">
      <c r="A246" s="220" t="s">
        <v>400</v>
      </c>
      <c r="B246" s="365" t="s">
        <v>340</v>
      </c>
      <c r="C246" s="261"/>
      <c r="D246" s="248" t="s">
        <v>585</v>
      </c>
      <c r="E246" s="253">
        <f>E247</f>
        <v>226</v>
      </c>
      <c r="F246" s="178">
        <f t="shared" si="112"/>
        <v>226</v>
      </c>
      <c r="G246" s="178">
        <f t="shared" si="112"/>
        <v>0</v>
      </c>
      <c r="H246" s="219">
        <f t="shared" si="94"/>
        <v>0</v>
      </c>
      <c r="I246" s="3"/>
    </row>
    <row r="247" spans="1:11" ht="60.75" customHeight="1" x14ac:dyDescent="0.2">
      <c r="A247" s="220" t="s">
        <v>400</v>
      </c>
      <c r="B247" s="365" t="s">
        <v>341</v>
      </c>
      <c r="C247" s="261"/>
      <c r="D247" s="351" t="s">
        <v>134</v>
      </c>
      <c r="E247" s="253">
        <f>E248</f>
        <v>226</v>
      </c>
      <c r="F247" s="178">
        <f t="shared" si="112"/>
        <v>226</v>
      </c>
      <c r="G247" s="178">
        <f t="shared" si="112"/>
        <v>0</v>
      </c>
      <c r="H247" s="219">
        <f t="shared" si="94"/>
        <v>0</v>
      </c>
      <c r="I247" s="3"/>
    </row>
    <row r="248" spans="1:11" ht="96.75" customHeight="1" x14ac:dyDescent="0.2">
      <c r="A248" s="220" t="s">
        <v>400</v>
      </c>
      <c r="B248" s="282" t="s">
        <v>341</v>
      </c>
      <c r="C248" s="220" t="s">
        <v>417</v>
      </c>
      <c r="D248" s="60" t="s">
        <v>726</v>
      </c>
      <c r="E248" s="249">
        <f>ГРБС!G224</f>
        <v>226</v>
      </c>
      <c r="F248" s="178">
        <f>ГРБС!H224</f>
        <v>226</v>
      </c>
      <c r="G248" s="178">
        <f>ГРБС!I224</f>
        <v>0</v>
      </c>
      <c r="H248" s="219">
        <f t="shared" si="94"/>
        <v>0</v>
      </c>
      <c r="I248" s="3"/>
    </row>
    <row r="249" spans="1:11" ht="95.25" customHeight="1" x14ac:dyDescent="0.2">
      <c r="A249" s="220" t="s">
        <v>400</v>
      </c>
      <c r="B249" s="252" t="s">
        <v>303</v>
      </c>
      <c r="C249" s="220"/>
      <c r="D249" s="62" t="s">
        <v>580</v>
      </c>
      <c r="E249" s="253">
        <f>E250</f>
        <v>524</v>
      </c>
      <c r="F249" s="178">
        <f t="shared" ref="F249:G249" si="113">F250</f>
        <v>524</v>
      </c>
      <c r="G249" s="178">
        <f t="shared" si="113"/>
        <v>0</v>
      </c>
      <c r="H249" s="219">
        <f t="shared" si="94"/>
        <v>0</v>
      </c>
      <c r="I249" s="3"/>
    </row>
    <row r="250" spans="1:11" ht="46.5" customHeight="1" x14ac:dyDescent="0.2">
      <c r="A250" s="220" t="s">
        <v>400</v>
      </c>
      <c r="B250" s="252" t="s">
        <v>339</v>
      </c>
      <c r="C250" s="261"/>
      <c r="D250" s="60" t="s">
        <v>512</v>
      </c>
      <c r="E250" s="253">
        <f>E251+E253</f>
        <v>524</v>
      </c>
      <c r="F250" s="178">
        <f t="shared" ref="F250:G250" si="114">F251+F253</f>
        <v>524</v>
      </c>
      <c r="G250" s="178">
        <f t="shared" si="114"/>
        <v>0</v>
      </c>
      <c r="H250" s="219">
        <f t="shared" si="94"/>
        <v>0</v>
      </c>
      <c r="I250" s="3"/>
    </row>
    <row r="251" spans="1:11" ht="77.25" hidden="1" customHeight="1" x14ac:dyDescent="0.2">
      <c r="A251" s="220" t="s">
        <v>400</v>
      </c>
      <c r="B251" s="252" t="s">
        <v>26</v>
      </c>
      <c r="C251" s="261"/>
      <c r="D251" s="383" t="s">
        <v>445</v>
      </c>
      <c r="E251" s="253">
        <f>E252</f>
        <v>0</v>
      </c>
      <c r="F251" s="178">
        <f t="shared" ref="F251:G251" si="115">F252</f>
        <v>0</v>
      </c>
      <c r="G251" s="178">
        <f t="shared" si="115"/>
        <v>0</v>
      </c>
      <c r="H251" s="219" t="e">
        <f t="shared" si="94"/>
        <v>#DIV/0!</v>
      </c>
      <c r="I251" s="3"/>
    </row>
    <row r="252" spans="1:11" ht="64.5" hidden="1" customHeight="1" x14ac:dyDescent="0.2">
      <c r="A252" s="220" t="s">
        <v>400</v>
      </c>
      <c r="B252" s="252" t="s">
        <v>26</v>
      </c>
      <c r="C252" s="220" t="s">
        <v>417</v>
      </c>
      <c r="D252" s="60" t="s">
        <v>777</v>
      </c>
      <c r="E252" s="253">
        <f>ГРБС!G228</f>
        <v>0</v>
      </c>
      <c r="F252" s="178">
        <f>ГРБС!H228</f>
        <v>0</v>
      </c>
      <c r="G252" s="178">
        <f>ГРБС!I228</f>
        <v>0</v>
      </c>
      <c r="H252" s="219" t="e">
        <f t="shared" si="94"/>
        <v>#DIV/0!</v>
      </c>
      <c r="I252" s="3"/>
    </row>
    <row r="253" spans="1:11" ht="60.75" hidden="1" customHeight="1" x14ac:dyDescent="0.2">
      <c r="A253" s="220" t="s">
        <v>400</v>
      </c>
      <c r="B253" s="220" t="s">
        <v>734</v>
      </c>
      <c r="C253" s="261"/>
      <c r="D253" s="259" t="s">
        <v>735</v>
      </c>
      <c r="E253" s="253">
        <f>E254</f>
        <v>524</v>
      </c>
      <c r="F253" s="178">
        <f t="shared" ref="F253:G253" si="116">F254</f>
        <v>524</v>
      </c>
      <c r="G253" s="178">
        <f t="shared" si="116"/>
        <v>0</v>
      </c>
      <c r="H253" s="219">
        <f t="shared" si="94"/>
        <v>0</v>
      </c>
      <c r="I253" s="3"/>
    </row>
    <row r="254" spans="1:11" ht="99" hidden="1" customHeight="1" x14ac:dyDescent="0.2">
      <c r="A254" s="220" t="s">
        <v>400</v>
      </c>
      <c r="B254" s="220" t="s">
        <v>734</v>
      </c>
      <c r="C254" s="220" t="s">
        <v>417</v>
      </c>
      <c r="D254" s="60" t="s">
        <v>726</v>
      </c>
      <c r="E254" s="253">
        <f>ГРБС!G230</f>
        <v>524</v>
      </c>
      <c r="F254" s="178">
        <f>ГРБС!H230</f>
        <v>524</v>
      </c>
      <c r="G254" s="178">
        <f>ГРБС!I230</f>
        <v>0</v>
      </c>
      <c r="H254" s="219">
        <f t="shared" si="94"/>
        <v>0</v>
      </c>
      <c r="I254" s="3"/>
    </row>
    <row r="255" spans="1:11" ht="63" customHeight="1" x14ac:dyDescent="0.2">
      <c r="A255" s="213" t="s">
        <v>400</v>
      </c>
      <c r="B255" s="315" t="s">
        <v>528</v>
      </c>
      <c r="C255" s="213"/>
      <c r="D255" s="248" t="s">
        <v>527</v>
      </c>
      <c r="E255" s="253">
        <f>E256+E258</f>
        <v>180</v>
      </c>
      <c r="F255" s="178">
        <f t="shared" ref="F255:G255" si="117">F256+F258</f>
        <v>180</v>
      </c>
      <c r="G255" s="178">
        <f t="shared" si="117"/>
        <v>41</v>
      </c>
      <c r="H255" s="219">
        <f t="shared" si="94"/>
        <v>22.777777777777779</v>
      </c>
      <c r="I255" s="3"/>
    </row>
    <row r="256" spans="1:11" s="74" customFormat="1" ht="189.75" customHeight="1" x14ac:dyDescent="0.2">
      <c r="A256" s="220" t="s">
        <v>400</v>
      </c>
      <c r="B256" s="315" t="s">
        <v>561</v>
      </c>
      <c r="C256" s="220"/>
      <c r="D256" s="60" t="s">
        <v>517</v>
      </c>
      <c r="E256" s="253">
        <f>E257</f>
        <v>140</v>
      </c>
      <c r="F256" s="178">
        <f t="shared" ref="F256:G256" si="118">F257</f>
        <v>140</v>
      </c>
      <c r="G256" s="178">
        <f t="shared" si="118"/>
        <v>21</v>
      </c>
      <c r="H256" s="219">
        <f t="shared" si="94"/>
        <v>15</v>
      </c>
      <c r="I256" s="3"/>
      <c r="J256" s="57"/>
      <c r="K256" s="57"/>
    </row>
    <row r="257" spans="1:11" s="74" customFormat="1" ht="47.25" customHeight="1" x14ac:dyDescent="0.2">
      <c r="A257" s="220" t="s">
        <v>400</v>
      </c>
      <c r="B257" s="315" t="s">
        <v>561</v>
      </c>
      <c r="C257" s="220" t="s">
        <v>153</v>
      </c>
      <c r="D257" s="60" t="s">
        <v>154</v>
      </c>
      <c r="E257" s="253">
        <f>ГРБС!G233</f>
        <v>140</v>
      </c>
      <c r="F257" s="178">
        <f>ГРБС!H233</f>
        <v>140</v>
      </c>
      <c r="G257" s="178">
        <f>ГРБС!I233</f>
        <v>21</v>
      </c>
      <c r="H257" s="219">
        <f t="shared" si="94"/>
        <v>15</v>
      </c>
      <c r="I257" s="3"/>
      <c r="J257" s="57"/>
      <c r="K257" s="57"/>
    </row>
    <row r="258" spans="1:11" s="74" customFormat="1" ht="93.75" customHeight="1" x14ac:dyDescent="0.2">
      <c r="A258" s="220" t="s">
        <v>400</v>
      </c>
      <c r="B258" s="365" t="s">
        <v>562</v>
      </c>
      <c r="C258" s="220"/>
      <c r="D258" s="62" t="s">
        <v>287</v>
      </c>
      <c r="E258" s="253">
        <f>E259</f>
        <v>40</v>
      </c>
      <c r="F258" s="178">
        <f t="shared" ref="F258:G258" si="119">F259</f>
        <v>40</v>
      </c>
      <c r="G258" s="178">
        <f t="shared" si="119"/>
        <v>20</v>
      </c>
      <c r="H258" s="219">
        <f t="shared" si="94"/>
        <v>50</v>
      </c>
      <c r="I258" s="3"/>
      <c r="J258" s="57"/>
      <c r="K258" s="57"/>
    </row>
    <row r="259" spans="1:11" s="74" customFormat="1" ht="45" customHeight="1" x14ac:dyDescent="0.2">
      <c r="A259" s="220" t="s">
        <v>400</v>
      </c>
      <c r="B259" s="365" t="s">
        <v>562</v>
      </c>
      <c r="C259" s="220" t="s">
        <v>153</v>
      </c>
      <c r="D259" s="60" t="s">
        <v>154</v>
      </c>
      <c r="E259" s="253">
        <f>ГРБС!G235</f>
        <v>40</v>
      </c>
      <c r="F259" s="178">
        <f>ГРБС!H235</f>
        <v>40</v>
      </c>
      <c r="G259" s="178">
        <f>ГРБС!I235</f>
        <v>20</v>
      </c>
      <c r="H259" s="219">
        <f t="shared" si="94"/>
        <v>50</v>
      </c>
      <c r="I259" s="3"/>
      <c r="J259" s="57"/>
      <c r="K259" s="57"/>
    </row>
    <row r="260" spans="1:11" s="74" customFormat="1" ht="61.5" customHeight="1" x14ac:dyDescent="0.2">
      <c r="A260" s="220" t="s">
        <v>400</v>
      </c>
      <c r="B260" s="283" t="s">
        <v>292</v>
      </c>
      <c r="C260" s="213"/>
      <c r="D260" s="62" t="s">
        <v>586</v>
      </c>
      <c r="E260" s="253">
        <f>E261</f>
        <v>7270</v>
      </c>
      <c r="F260" s="178">
        <f t="shared" ref="F260:G261" si="120">F261</f>
        <v>7270</v>
      </c>
      <c r="G260" s="178">
        <f t="shared" si="120"/>
        <v>4000</v>
      </c>
      <c r="H260" s="219">
        <f t="shared" si="94"/>
        <v>55.020632737276479</v>
      </c>
      <c r="I260" s="3"/>
      <c r="J260" s="57"/>
      <c r="K260" s="57"/>
    </row>
    <row r="261" spans="1:11" s="74" customFormat="1" ht="62.25" customHeight="1" x14ac:dyDescent="0.2">
      <c r="A261" s="220" t="s">
        <v>400</v>
      </c>
      <c r="B261" s="365" t="s">
        <v>518</v>
      </c>
      <c r="C261" s="220"/>
      <c r="D261" s="248" t="s">
        <v>519</v>
      </c>
      <c r="E261" s="253">
        <f>E262</f>
        <v>7270</v>
      </c>
      <c r="F261" s="178">
        <f t="shared" si="120"/>
        <v>7270</v>
      </c>
      <c r="G261" s="178">
        <f t="shared" si="120"/>
        <v>4000</v>
      </c>
      <c r="H261" s="219">
        <f t="shared" si="94"/>
        <v>55.020632737276479</v>
      </c>
      <c r="I261" s="3"/>
      <c r="J261" s="57"/>
      <c r="K261" s="57"/>
    </row>
    <row r="262" spans="1:11" s="74" customFormat="1" ht="49.5" customHeight="1" thickBot="1" x14ac:dyDescent="0.25">
      <c r="A262" s="61" t="s">
        <v>400</v>
      </c>
      <c r="B262" s="366" t="s">
        <v>518</v>
      </c>
      <c r="C262" s="223" t="s">
        <v>153</v>
      </c>
      <c r="D262" s="221" t="s">
        <v>154</v>
      </c>
      <c r="E262" s="308">
        <f>ГРБС!G238</f>
        <v>7270</v>
      </c>
      <c r="F262" s="233">
        <f>ГРБС!H238</f>
        <v>7270</v>
      </c>
      <c r="G262" s="233">
        <f>ГРБС!I238</f>
        <v>4000</v>
      </c>
      <c r="H262" s="333">
        <f t="shared" si="94"/>
        <v>55.020632737276479</v>
      </c>
      <c r="I262" s="3"/>
      <c r="J262" s="57"/>
      <c r="K262" s="57"/>
    </row>
    <row r="263" spans="1:11" ht="34.5" customHeight="1" thickBot="1" x14ac:dyDescent="0.25">
      <c r="A263" s="386" t="s">
        <v>245</v>
      </c>
      <c r="B263" s="387"/>
      <c r="C263" s="200"/>
      <c r="D263" s="289" t="s">
        <v>246</v>
      </c>
      <c r="E263" s="204">
        <f>E264+E290+E295+E323</f>
        <v>181145.7</v>
      </c>
      <c r="F263" s="204">
        <f t="shared" ref="F263:G263" si="121">F264+F290+F295+F323</f>
        <v>182789.5</v>
      </c>
      <c r="G263" s="204">
        <f t="shared" si="121"/>
        <v>11766.7</v>
      </c>
      <c r="H263" s="321">
        <f t="shared" si="94"/>
        <v>6.4372953588690818</v>
      </c>
      <c r="I263" s="75"/>
    </row>
    <row r="264" spans="1:11" ht="16.5" thickBot="1" x14ac:dyDescent="0.25">
      <c r="A264" s="362" t="s">
        <v>221</v>
      </c>
      <c r="B264" s="243"/>
      <c r="C264" s="207"/>
      <c r="D264" s="290" t="s">
        <v>220</v>
      </c>
      <c r="E264" s="209">
        <f>E269+E276+E265+E285</f>
        <v>81385.5</v>
      </c>
      <c r="F264" s="209">
        <f t="shared" ref="F264:G264" si="122">F269+F276+F265+F285</f>
        <v>82968.800000000003</v>
      </c>
      <c r="G264" s="209">
        <f t="shared" si="122"/>
        <v>2303.3000000000002</v>
      </c>
      <c r="H264" s="323">
        <f t="shared" si="94"/>
        <v>2.7761037884120299</v>
      </c>
      <c r="I264" s="75"/>
    </row>
    <row r="265" spans="1:11" ht="81.75" customHeight="1" x14ac:dyDescent="0.2">
      <c r="A265" s="213" t="s">
        <v>221</v>
      </c>
      <c r="B265" s="283" t="s">
        <v>307</v>
      </c>
      <c r="C265" s="260"/>
      <c r="D265" s="211" t="s">
        <v>584</v>
      </c>
      <c r="E265" s="233">
        <f>E266</f>
        <v>104</v>
      </c>
      <c r="F265" s="233">
        <f t="shared" ref="F265:G267" si="123">F266</f>
        <v>104</v>
      </c>
      <c r="G265" s="233">
        <f t="shared" si="123"/>
        <v>5.3</v>
      </c>
      <c r="H265" s="364">
        <f t="shared" si="94"/>
        <v>5.0961538461538458</v>
      </c>
      <c r="I265" s="75"/>
    </row>
    <row r="266" spans="1:11" ht="63" x14ac:dyDescent="0.2">
      <c r="A266" s="220" t="s">
        <v>221</v>
      </c>
      <c r="B266" s="252" t="s">
        <v>34</v>
      </c>
      <c r="C266" s="261"/>
      <c r="D266" s="60" t="s">
        <v>33</v>
      </c>
      <c r="E266" s="178">
        <f>E267</f>
        <v>104</v>
      </c>
      <c r="F266" s="178">
        <f t="shared" si="123"/>
        <v>104</v>
      </c>
      <c r="G266" s="178">
        <f t="shared" si="123"/>
        <v>5.3</v>
      </c>
      <c r="H266" s="219">
        <f t="shared" si="94"/>
        <v>5.0961538461538458</v>
      </c>
      <c r="I266" s="75"/>
    </row>
    <row r="267" spans="1:11" ht="81" customHeight="1" x14ac:dyDescent="0.2">
      <c r="A267" s="220" t="s">
        <v>221</v>
      </c>
      <c r="B267" s="311" t="s">
        <v>426</v>
      </c>
      <c r="C267" s="223"/>
      <c r="D267" s="62" t="s">
        <v>425</v>
      </c>
      <c r="E267" s="178">
        <f>E268</f>
        <v>104</v>
      </c>
      <c r="F267" s="178">
        <f t="shared" si="123"/>
        <v>104</v>
      </c>
      <c r="G267" s="178">
        <f t="shared" si="123"/>
        <v>5.3</v>
      </c>
      <c r="H267" s="219">
        <f t="shared" si="94"/>
        <v>5.0961538461538458</v>
      </c>
      <c r="I267" s="75"/>
    </row>
    <row r="268" spans="1:11" ht="15.75" x14ac:dyDescent="0.2">
      <c r="A268" s="220" t="s">
        <v>221</v>
      </c>
      <c r="B268" s="252" t="s">
        <v>426</v>
      </c>
      <c r="C268" s="220" t="s">
        <v>381</v>
      </c>
      <c r="D268" s="60" t="s">
        <v>390</v>
      </c>
      <c r="E268" s="178">
        <f>ГРБС!G244</f>
        <v>104</v>
      </c>
      <c r="F268" s="178">
        <f>ГРБС!H244</f>
        <v>104</v>
      </c>
      <c r="G268" s="178">
        <f>ГРБС!I244</f>
        <v>5.3</v>
      </c>
      <c r="H268" s="219">
        <f t="shared" si="94"/>
        <v>5.0961538461538458</v>
      </c>
      <c r="I268" s="75"/>
    </row>
    <row r="269" spans="1:11" ht="81" customHeight="1" x14ac:dyDescent="0.2">
      <c r="A269" s="213" t="s">
        <v>221</v>
      </c>
      <c r="B269" s="315" t="s">
        <v>308</v>
      </c>
      <c r="C269" s="213"/>
      <c r="D269" s="248" t="s">
        <v>587</v>
      </c>
      <c r="E269" s="178">
        <f>E270+E274+E272</f>
        <v>5620</v>
      </c>
      <c r="F269" s="178">
        <f t="shared" ref="F269:G269" si="124">F270+F274+F272</f>
        <v>5620</v>
      </c>
      <c r="G269" s="178">
        <f t="shared" si="124"/>
        <v>2298</v>
      </c>
      <c r="H269" s="219">
        <f t="shared" si="94"/>
        <v>40.889679715302492</v>
      </c>
      <c r="I269" s="75"/>
    </row>
    <row r="270" spans="1:11" ht="45.75" customHeight="1" x14ac:dyDescent="0.2">
      <c r="A270" s="220" t="s">
        <v>221</v>
      </c>
      <c r="B270" s="365" t="s">
        <v>128</v>
      </c>
      <c r="C270" s="220"/>
      <c r="D270" s="60" t="s">
        <v>345</v>
      </c>
      <c r="E270" s="178">
        <f>E271</f>
        <v>5190</v>
      </c>
      <c r="F270" s="178">
        <f t="shared" ref="F270:G270" si="125">F271</f>
        <v>5190</v>
      </c>
      <c r="G270" s="178">
        <f t="shared" si="125"/>
        <v>2298</v>
      </c>
      <c r="H270" s="219">
        <f t="shared" si="94"/>
        <v>44.277456647398843</v>
      </c>
      <c r="I270" s="75"/>
    </row>
    <row r="271" spans="1:11" ht="59.25" customHeight="1" x14ac:dyDescent="0.2">
      <c r="A271" s="213" t="s">
        <v>221</v>
      </c>
      <c r="B271" s="365" t="s">
        <v>128</v>
      </c>
      <c r="C271" s="220" t="s">
        <v>153</v>
      </c>
      <c r="D271" s="60" t="s">
        <v>154</v>
      </c>
      <c r="E271" s="178">
        <f>ГРБС!G247</f>
        <v>5190</v>
      </c>
      <c r="F271" s="178">
        <f>ГРБС!H247</f>
        <v>5190</v>
      </c>
      <c r="G271" s="178">
        <f>ГРБС!I247</f>
        <v>2298</v>
      </c>
      <c r="H271" s="219">
        <f t="shared" si="94"/>
        <v>44.277456647398843</v>
      </c>
      <c r="I271" s="75"/>
    </row>
    <row r="272" spans="1:11" ht="62.25" customHeight="1" x14ac:dyDescent="0.2">
      <c r="A272" s="223" t="s">
        <v>221</v>
      </c>
      <c r="B272" s="365" t="s">
        <v>599</v>
      </c>
      <c r="C272" s="223"/>
      <c r="D272" s="221" t="s">
        <v>598</v>
      </c>
      <c r="E272" s="178">
        <f>E273</f>
        <v>376</v>
      </c>
      <c r="F272" s="178">
        <f t="shared" ref="F272:G272" si="126">F273</f>
        <v>376</v>
      </c>
      <c r="G272" s="178">
        <f t="shared" si="126"/>
        <v>0</v>
      </c>
      <c r="H272" s="219">
        <f t="shared" si="94"/>
        <v>0</v>
      </c>
      <c r="I272" s="75"/>
    </row>
    <row r="273" spans="1:9" ht="45.75" customHeight="1" x14ac:dyDescent="0.2">
      <c r="A273" s="223" t="s">
        <v>221</v>
      </c>
      <c r="B273" s="365" t="s">
        <v>599</v>
      </c>
      <c r="C273" s="223" t="s">
        <v>153</v>
      </c>
      <c r="D273" s="221" t="s">
        <v>154</v>
      </c>
      <c r="E273" s="178">
        <f>ГРБС!G249</f>
        <v>376</v>
      </c>
      <c r="F273" s="178">
        <f>ГРБС!H249</f>
        <v>376</v>
      </c>
      <c r="G273" s="178">
        <f>ГРБС!I249</f>
        <v>0</v>
      </c>
      <c r="H273" s="219">
        <f t="shared" si="94"/>
        <v>0</v>
      </c>
      <c r="I273" s="75"/>
    </row>
    <row r="274" spans="1:9" ht="44.25" customHeight="1" x14ac:dyDescent="0.2">
      <c r="A274" s="220" t="s">
        <v>221</v>
      </c>
      <c r="B274" s="365" t="s">
        <v>129</v>
      </c>
      <c r="C274" s="220"/>
      <c r="D274" s="60" t="s">
        <v>371</v>
      </c>
      <c r="E274" s="178">
        <f>E275</f>
        <v>54</v>
      </c>
      <c r="F274" s="178">
        <f t="shared" ref="F274:G274" si="127">F275</f>
        <v>54</v>
      </c>
      <c r="G274" s="178">
        <f t="shared" si="127"/>
        <v>0</v>
      </c>
      <c r="H274" s="219">
        <f t="shared" si="94"/>
        <v>0</v>
      </c>
      <c r="I274" s="75"/>
    </row>
    <row r="275" spans="1:9" ht="48" customHeight="1" x14ac:dyDescent="0.2">
      <c r="A275" s="220" t="s">
        <v>221</v>
      </c>
      <c r="B275" s="366" t="s">
        <v>129</v>
      </c>
      <c r="C275" s="223" t="s">
        <v>153</v>
      </c>
      <c r="D275" s="221" t="s">
        <v>154</v>
      </c>
      <c r="E275" s="178">
        <f>ГРБС!G251</f>
        <v>54</v>
      </c>
      <c r="F275" s="178">
        <f>ГРБС!H251</f>
        <v>54</v>
      </c>
      <c r="G275" s="178">
        <f>ГРБС!I251</f>
        <v>0</v>
      </c>
      <c r="H275" s="219">
        <f t="shared" si="94"/>
        <v>0</v>
      </c>
      <c r="I275" s="75"/>
    </row>
    <row r="276" spans="1:9" ht="141" customHeight="1" x14ac:dyDescent="0.2">
      <c r="A276" s="220" t="s">
        <v>221</v>
      </c>
      <c r="B276" s="365" t="s">
        <v>161</v>
      </c>
      <c r="C276" s="220"/>
      <c r="D276" s="60" t="s">
        <v>532</v>
      </c>
      <c r="E276" s="178">
        <f>E277+E282</f>
        <v>75661.5</v>
      </c>
      <c r="F276" s="178">
        <f t="shared" ref="F276:G276" si="128">F277+F282</f>
        <v>75661.5</v>
      </c>
      <c r="G276" s="178">
        <f t="shared" si="128"/>
        <v>0</v>
      </c>
      <c r="H276" s="219">
        <f t="shared" si="94"/>
        <v>0</v>
      </c>
      <c r="I276" s="75"/>
    </row>
    <row r="277" spans="1:9" ht="93" customHeight="1" x14ac:dyDescent="0.2">
      <c r="A277" s="220" t="s">
        <v>221</v>
      </c>
      <c r="B277" s="365" t="s">
        <v>600</v>
      </c>
      <c r="C277" s="220"/>
      <c r="D277" s="60" t="s">
        <v>424</v>
      </c>
      <c r="E277" s="178">
        <f>E278+E280</f>
        <v>75661.5</v>
      </c>
      <c r="F277" s="178">
        <f t="shared" ref="F277:G277" si="129">F278+F280</f>
        <v>75661.5</v>
      </c>
      <c r="G277" s="178">
        <f t="shared" si="129"/>
        <v>0</v>
      </c>
      <c r="H277" s="219">
        <f t="shared" si="94"/>
        <v>0</v>
      </c>
      <c r="I277" s="75"/>
    </row>
    <row r="278" spans="1:9" ht="78" hidden="1" customHeight="1" x14ac:dyDescent="0.2">
      <c r="A278" s="213" t="s">
        <v>221</v>
      </c>
      <c r="B278" s="295" t="s">
        <v>601</v>
      </c>
      <c r="C278" s="220"/>
      <c r="D278" s="383" t="s">
        <v>432</v>
      </c>
      <c r="E278" s="178">
        <f>E279</f>
        <v>0</v>
      </c>
      <c r="F278" s="178">
        <f t="shared" ref="F278:G278" si="130">F279</f>
        <v>0</v>
      </c>
      <c r="G278" s="178">
        <f t="shared" si="130"/>
        <v>0</v>
      </c>
      <c r="H278" s="219" t="e">
        <f t="shared" si="94"/>
        <v>#DIV/0!</v>
      </c>
      <c r="I278" s="75"/>
    </row>
    <row r="279" spans="1:9" ht="15.75" hidden="1" customHeight="1" x14ac:dyDescent="0.2">
      <c r="A279" s="220" t="s">
        <v>221</v>
      </c>
      <c r="B279" s="295" t="s">
        <v>601</v>
      </c>
      <c r="C279" s="220" t="s">
        <v>389</v>
      </c>
      <c r="D279" s="60" t="s">
        <v>35</v>
      </c>
      <c r="E279" s="178">
        <f>ГРБС!G255</f>
        <v>0</v>
      </c>
      <c r="F279" s="178">
        <f>ГРБС!H255</f>
        <v>0</v>
      </c>
      <c r="G279" s="178">
        <f>ГРБС!I255</f>
        <v>0</v>
      </c>
      <c r="H279" s="219" t="e">
        <f t="shared" si="94"/>
        <v>#DIV/0!</v>
      </c>
      <c r="I279" s="75"/>
    </row>
    <row r="280" spans="1:9" ht="86.25" customHeight="1" x14ac:dyDescent="0.2">
      <c r="A280" s="223" t="s">
        <v>221</v>
      </c>
      <c r="B280" s="295" t="s">
        <v>738</v>
      </c>
      <c r="C280" s="220"/>
      <c r="D280" s="60" t="s">
        <v>739</v>
      </c>
      <c r="E280" s="178">
        <f>E281</f>
        <v>75661.5</v>
      </c>
      <c r="F280" s="178">
        <f t="shared" ref="F280:G280" si="131">F281</f>
        <v>75661.5</v>
      </c>
      <c r="G280" s="178">
        <f t="shared" si="131"/>
        <v>0</v>
      </c>
      <c r="H280" s="219">
        <f t="shared" si="94"/>
        <v>0</v>
      </c>
      <c r="I280" s="75"/>
    </row>
    <row r="281" spans="1:9" ht="30.75" customHeight="1" x14ac:dyDescent="0.2">
      <c r="A281" s="223" t="s">
        <v>221</v>
      </c>
      <c r="B281" s="295" t="s">
        <v>738</v>
      </c>
      <c r="C281" s="220">
        <v>850</v>
      </c>
      <c r="D281" s="60" t="s">
        <v>143</v>
      </c>
      <c r="E281" s="178">
        <f>ГРБС!G257</f>
        <v>75661.5</v>
      </c>
      <c r="F281" s="178">
        <f>ГРБС!H257</f>
        <v>75661.5</v>
      </c>
      <c r="G281" s="178">
        <f>ГРБС!I257</f>
        <v>0</v>
      </c>
      <c r="H281" s="219">
        <f t="shared" si="94"/>
        <v>0</v>
      </c>
      <c r="I281" s="75"/>
    </row>
    <row r="282" spans="1:9" ht="86.25" hidden="1" customHeight="1" x14ac:dyDescent="0.2">
      <c r="A282" s="223" t="s">
        <v>221</v>
      </c>
      <c r="B282" s="365" t="s">
        <v>479</v>
      </c>
      <c r="C282" s="220"/>
      <c r="D282" s="393" t="s">
        <v>602</v>
      </c>
      <c r="E282" s="178">
        <f>E283</f>
        <v>0</v>
      </c>
      <c r="F282" s="178">
        <f t="shared" ref="F282:G283" si="132">F283</f>
        <v>0</v>
      </c>
      <c r="G282" s="178">
        <f t="shared" si="132"/>
        <v>0</v>
      </c>
      <c r="H282" s="219" t="e">
        <f t="shared" ref="H282:H350" si="133">G282/F282*100</f>
        <v>#DIV/0!</v>
      </c>
      <c r="I282" s="75"/>
    </row>
    <row r="283" spans="1:9" ht="78.75" hidden="1" customHeight="1" x14ac:dyDescent="0.2">
      <c r="A283" s="223" t="s">
        <v>221</v>
      </c>
      <c r="B283" s="365" t="s">
        <v>604</v>
      </c>
      <c r="C283" s="220"/>
      <c r="D283" s="393" t="s">
        <v>603</v>
      </c>
      <c r="E283" s="178">
        <f>E284</f>
        <v>0</v>
      </c>
      <c r="F283" s="178">
        <f t="shared" si="132"/>
        <v>0</v>
      </c>
      <c r="G283" s="178">
        <f t="shared" si="132"/>
        <v>0</v>
      </c>
      <c r="H283" s="219" t="e">
        <f t="shared" si="133"/>
        <v>#DIV/0!</v>
      </c>
      <c r="I283" s="75"/>
    </row>
    <row r="284" spans="1:9" ht="51.75" hidden="1" customHeight="1" x14ac:dyDescent="0.2">
      <c r="A284" s="223" t="s">
        <v>221</v>
      </c>
      <c r="B284" s="316" t="s">
        <v>604</v>
      </c>
      <c r="C284" s="61" t="s">
        <v>153</v>
      </c>
      <c r="D284" s="394" t="s">
        <v>154</v>
      </c>
      <c r="E284" s="233">
        <f>ГРБС!G260</f>
        <v>0</v>
      </c>
      <c r="F284" s="233">
        <f>ГРБС!H260</f>
        <v>0</v>
      </c>
      <c r="G284" s="233">
        <f>ГРБС!I260</f>
        <v>0</v>
      </c>
      <c r="H284" s="227" t="e">
        <f t="shared" si="133"/>
        <v>#DIV/0!</v>
      </c>
      <c r="I284" s="75"/>
    </row>
    <row r="285" spans="1:9" ht="42" customHeight="1" x14ac:dyDescent="0.2">
      <c r="A285" s="220" t="s">
        <v>221</v>
      </c>
      <c r="B285" s="68" t="s">
        <v>55</v>
      </c>
      <c r="C285" s="220"/>
      <c r="D285" s="60" t="s">
        <v>149</v>
      </c>
      <c r="E285" s="178">
        <f>E286+E288</f>
        <v>0</v>
      </c>
      <c r="F285" s="178">
        <f t="shared" ref="F285:G285" si="134">F286+F288</f>
        <v>1583.3</v>
      </c>
      <c r="G285" s="178">
        <f t="shared" si="134"/>
        <v>0</v>
      </c>
      <c r="H285" s="219">
        <f t="shared" si="133"/>
        <v>0</v>
      </c>
      <c r="I285" s="75"/>
    </row>
    <row r="286" spans="1:9" ht="114.75" customHeight="1" x14ac:dyDescent="0.2">
      <c r="A286" s="220" t="s">
        <v>221</v>
      </c>
      <c r="B286" s="68" t="s">
        <v>794</v>
      </c>
      <c r="C286" s="220"/>
      <c r="D286" s="60" t="s">
        <v>823</v>
      </c>
      <c r="E286" s="178">
        <f>E287</f>
        <v>0</v>
      </c>
      <c r="F286" s="178">
        <f t="shared" ref="F286:G286" si="135">F287</f>
        <v>1221.5</v>
      </c>
      <c r="G286" s="178">
        <f t="shared" si="135"/>
        <v>0</v>
      </c>
      <c r="H286" s="219">
        <f t="shared" si="133"/>
        <v>0</v>
      </c>
      <c r="I286" s="75"/>
    </row>
    <row r="287" spans="1:9" ht="85.5" customHeight="1" x14ac:dyDescent="0.2">
      <c r="A287" s="220" t="s">
        <v>221</v>
      </c>
      <c r="B287" s="68" t="s">
        <v>794</v>
      </c>
      <c r="C287" s="220" t="s">
        <v>344</v>
      </c>
      <c r="D287" s="60" t="s">
        <v>476</v>
      </c>
      <c r="E287" s="178">
        <f>ГРБС!G263</f>
        <v>0</v>
      </c>
      <c r="F287" s="178">
        <f>ГРБС!H263</f>
        <v>1221.5</v>
      </c>
      <c r="G287" s="178">
        <f>ГРБС!I263</f>
        <v>0</v>
      </c>
      <c r="H287" s="219">
        <f t="shared" si="133"/>
        <v>0</v>
      </c>
      <c r="I287" s="75"/>
    </row>
    <row r="288" spans="1:9" ht="69.75" customHeight="1" x14ac:dyDescent="0.2">
      <c r="A288" s="220" t="s">
        <v>221</v>
      </c>
      <c r="B288" s="68" t="s">
        <v>796</v>
      </c>
      <c r="C288" s="220"/>
      <c r="D288" s="60" t="s">
        <v>795</v>
      </c>
      <c r="E288" s="178">
        <f>E289</f>
        <v>0</v>
      </c>
      <c r="F288" s="178">
        <f t="shared" ref="F288:G288" si="136">F289</f>
        <v>361.8</v>
      </c>
      <c r="G288" s="178">
        <f t="shared" si="136"/>
        <v>0</v>
      </c>
      <c r="H288" s="219">
        <f t="shared" si="133"/>
        <v>0</v>
      </c>
      <c r="I288" s="75"/>
    </row>
    <row r="289" spans="1:9" ht="80.25" customHeight="1" thickBot="1" x14ac:dyDescent="0.25">
      <c r="A289" s="61" t="s">
        <v>221</v>
      </c>
      <c r="B289" s="241" t="s">
        <v>796</v>
      </c>
      <c r="C289" s="61" t="s">
        <v>344</v>
      </c>
      <c r="D289" s="334" t="s">
        <v>476</v>
      </c>
      <c r="E289" s="233">
        <f>ГРБС!G265</f>
        <v>0</v>
      </c>
      <c r="F289" s="233">
        <f>ГРБС!H265</f>
        <v>361.8</v>
      </c>
      <c r="G289" s="233">
        <f>ГРБС!I265</f>
        <v>0</v>
      </c>
      <c r="H289" s="333">
        <f t="shared" si="133"/>
        <v>0</v>
      </c>
      <c r="I289" s="75"/>
    </row>
    <row r="290" spans="1:9" ht="15.75" customHeight="1" thickBot="1" x14ac:dyDescent="0.25">
      <c r="A290" s="362" t="s">
        <v>223</v>
      </c>
      <c r="B290" s="243"/>
      <c r="C290" s="207"/>
      <c r="D290" s="290" t="s">
        <v>222</v>
      </c>
      <c r="E290" s="209">
        <f>E291</f>
        <v>6995</v>
      </c>
      <c r="F290" s="209">
        <f t="shared" ref="F290:G293" si="137">F291</f>
        <v>6995</v>
      </c>
      <c r="G290" s="209">
        <f t="shared" si="137"/>
        <v>0</v>
      </c>
      <c r="H290" s="323">
        <f t="shared" si="133"/>
        <v>0</v>
      </c>
      <c r="I290" s="75"/>
    </row>
    <row r="291" spans="1:9" ht="80.25" customHeight="1" x14ac:dyDescent="0.2">
      <c r="A291" s="213" t="s">
        <v>223</v>
      </c>
      <c r="B291" s="283" t="s">
        <v>307</v>
      </c>
      <c r="C291" s="218"/>
      <c r="D291" s="248" t="s">
        <v>531</v>
      </c>
      <c r="E291" s="249">
        <f>E292</f>
        <v>6995</v>
      </c>
      <c r="F291" s="249">
        <f t="shared" si="137"/>
        <v>6995</v>
      </c>
      <c r="G291" s="233">
        <f t="shared" si="137"/>
        <v>0</v>
      </c>
      <c r="H291" s="364">
        <f t="shared" si="133"/>
        <v>0</v>
      </c>
      <c r="I291" s="75"/>
    </row>
    <row r="292" spans="1:9" ht="63" customHeight="1" x14ac:dyDescent="0.2">
      <c r="A292" s="220" t="s">
        <v>223</v>
      </c>
      <c r="B292" s="365" t="s">
        <v>342</v>
      </c>
      <c r="C292" s="261"/>
      <c r="D292" s="60" t="s">
        <v>533</v>
      </c>
      <c r="E292" s="253">
        <f>E293</f>
        <v>6995</v>
      </c>
      <c r="F292" s="253">
        <f t="shared" si="137"/>
        <v>6995</v>
      </c>
      <c r="G292" s="178">
        <f t="shared" si="137"/>
        <v>0</v>
      </c>
      <c r="H292" s="219">
        <f t="shared" si="133"/>
        <v>0</v>
      </c>
      <c r="I292" s="75"/>
    </row>
    <row r="293" spans="1:9" ht="62.25" customHeight="1" x14ac:dyDescent="0.2">
      <c r="A293" s="220" t="s">
        <v>223</v>
      </c>
      <c r="B293" s="365" t="s">
        <v>343</v>
      </c>
      <c r="C293" s="261"/>
      <c r="D293" s="60" t="s">
        <v>198</v>
      </c>
      <c r="E293" s="253">
        <f>E294</f>
        <v>6995</v>
      </c>
      <c r="F293" s="253">
        <f t="shared" si="137"/>
        <v>6995</v>
      </c>
      <c r="G293" s="178">
        <f t="shared" si="137"/>
        <v>0</v>
      </c>
      <c r="H293" s="219">
        <f t="shared" si="133"/>
        <v>0</v>
      </c>
      <c r="I293" s="75"/>
    </row>
    <row r="294" spans="1:9" ht="48" customHeight="1" thickBot="1" x14ac:dyDescent="0.25">
      <c r="A294" s="223" t="s">
        <v>223</v>
      </c>
      <c r="B294" s="366" t="s">
        <v>343</v>
      </c>
      <c r="C294" s="223" t="s">
        <v>153</v>
      </c>
      <c r="D294" s="221" t="s">
        <v>154</v>
      </c>
      <c r="E294" s="308">
        <f>ГРБС!G270</f>
        <v>6995</v>
      </c>
      <c r="F294" s="308">
        <f>ГРБС!H270</f>
        <v>6995</v>
      </c>
      <c r="G294" s="233">
        <f>ГРБС!I270</f>
        <v>0</v>
      </c>
      <c r="H294" s="333">
        <f t="shared" si="133"/>
        <v>0</v>
      </c>
      <c r="I294" s="75"/>
    </row>
    <row r="295" spans="1:9" ht="16.5" customHeight="1" thickBot="1" x14ac:dyDescent="0.25">
      <c r="A295" s="362" t="s">
        <v>401</v>
      </c>
      <c r="B295" s="243"/>
      <c r="C295" s="207"/>
      <c r="D295" s="290" t="s">
        <v>393</v>
      </c>
      <c r="E295" s="209">
        <f>E296+E314</f>
        <v>92735.2</v>
      </c>
      <c r="F295" s="209">
        <f t="shared" ref="F295:G295" si="138">F296+F314</f>
        <v>92825.7</v>
      </c>
      <c r="G295" s="209">
        <f t="shared" si="138"/>
        <v>9463.4</v>
      </c>
      <c r="H295" s="323">
        <f t="shared" si="133"/>
        <v>10.194805964296526</v>
      </c>
      <c r="I295" s="75"/>
    </row>
    <row r="296" spans="1:9" ht="78.75" customHeight="1" x14ac:dyDescent="0.2">
      <c r="A296" s="213" t="s">
        <v>401</v>
      </c>
      <c r="B296" s="363" t="s">
        <v>299</v>
      </c>
      <c r="C296" s="218"/>
      <c r="D296" s="211" t="s">
        <v>579</v>
      </c>
      <c r="E296" s="249">
        <f>E297+E309</f>
        <v>29639.5</v>
      </c>
      <c r="F296" s="233">
        <f t="shared" ref="F296:G296" si="139">F297+F309</f>
        <v>29730</v>
      </c>
      <c r="G296" s="233">
        <f t="shared" si="139"/>
        <v>9463.4</v>
      </c>
      <c r="H296" s="364">
        <f t="shared" si="133"/>
        <v>31.831146989572822</v>
      </c>
      <c r="I296" s="75"/>
    </row>
    <row r="297" spans="1:9" ht="78.75" customHeight="1" x14ac:dyDescent="0.2">
      <c r="A297" s="213" t="s">
        <v>401</v>
      </c>
      <c r="B297" s="363" t="s">
        <v>166</v>
      </c>
      <c r="C297" s="261"/>
      <c r="D297" s="286" t="s">
        <v>268</v>
      </c>
      <c r="E297" s="249">
        <f>E301+E303+E305+E298+E307</f>
        <v>27911.1</v>
      </c>
      <c r="F297" s="178">
        <f t="shared" ref="F297:G297" si="140">F301+F303+F305+F298+F307</f>
        <v>28001.599999999999</v>
      </c>
      <c r="G297" s="178">
        <f t="shared" si="140"/>
        <v>9136.9</v>
      </c>
      <c r="H297" s="219">
        <f t="shared" si="133"/>
        <v>32.629921147363007</v>
      </c>
      <c r="I297" s="75"/>
    </row>
    <row r="298" spans="1:9" ht="61.5" customHeight="1" x14ac:dyDescent="0.2">
      <c r="A298" s="220" t="s">
        <v>401</v>
      </c>
      <c r="B298" s="365" t="s">
        <v>482</v>
      </c>
      <c r="C298" s="261"/>
      <c r="D298" s="395" t="s">
        <v>481</v>
      </c>
      <c r="E298" s="249">
        <f>E299+E300</f>
        <v>1730</v>
      </c>
      <c r="F298" s="178">
        <f t="shared" ref="F298:G298" si="141">F299+F300</f>
        <v>1730</v>
      </c>
      <c r="G298" s="178">
        <f t="shared" si="141"/>
        <v>0</v>
      </c>
      <c r="H298" s="219">
        <f t="shared" si="133"/>
        <v>0</v>
      </c>
      <c r="I298" s="75"/>
    </row>
    <row r="299" spans="1:9" ht="51.75" customHeight="1" x14ac:dyDescent="0.2">
      <c r="A299" s="220" t="s">
        <v>401</v>
      </c>
      <c r="B299" s="365" t="s">
        <v>482</v>
      </c>
      <c r="C299" s="213" t="s">
        <v>153</v>
      </c>
      <c r="D299" s="60" t="s">
        <v>154</v>
      </c>
      <c r="E299" s="249">
        <f>ГРБС!G275</f>
        <v>1730</v>
      </c>
      <c r="F299" s="178">
        <f>ГРБС!H275</f>
        <v>1730</v>
      </c>
      <c r="G299" s="178">
        <f>ГРБС!I275</f>
        <v>0</v>
      </c>
      <c r="H299" s="219">
        <f t="shared" si="133"/>
        <v>0</v>
      </c>
      <c r="I299" s="75"/>
    </row>
    <row r="300" spans="1:9" ht="15.75" customHeight="1" x14ac:dyDescent="0.2">
      <c r="A300" s="220" t="s">
        <v>401</v>
      </c>
      <c r="B300" s="365" t="s">
        <v>482</v>
      </c>
      <c r="C300" s="213" t="s">
        <v>389</v>
      </c>
      <c r="D300" s="352" t="s">
        <v>35</v>
      </c>
      <c r="E300" s="249">
        <f>ГРБС!G276</f>
        <v>0</v>
      </c>
      <c r="F300" s="178">
        <f>ГРБС!H276</f>
        <v>0</v>
      </c>
      <c r="G300" s="178">
        <f>ГРБС!I276</f>
        <v>0</v>
      </c>
      <c r="H300" s="219">
        <v>0</v>
      </c>
      <c r="I300" s="75"/>
    </row>
    <row r="301" spans="1:9" ht="61.5" customHeight="1" x14ac:dyDescent="0.2">
      <c r="A301" s="220" t="s">
        <v>401</v>
      </c>
      <c r="B301" s="363" t="s">
        <v>168</v>
      </c>
      <c r="C301" s="220"/>
      <c r="D301" s="351" t="s">
        <v>167</v>
      </c>
      <c r="E301" s="253">
        <f>E302</f>
        <v>15273.6</v>
      </c>
      <c r="F301" s="178">
        <f t="shared" ref="F301:G301" si="142">F302</f>
        <v>15273.6</v>
      </c>
      <c r="G301" s="178">
        <f t="shared" si="142"/>
        <v>6568.8</v>
      </c>
      <c r="H301" s="219">
        <f t="shared" si="133"/>
        <v>43.007542426147076</v>
      </c>
      <c r="I301" s="75"/>
    </row>
    <row r="302" spans="1:9" ht="46.5" customHeight="1" x14ac:dyDescent="0.2">
      <c r="A302" s="220" t="s">
        <v>401</v>
      </c>
      <c r="B302" s="363" t="s">
        <v>168</v>
      </c>
      <c r="C302" s="220" t="s">
        <v>153</v>
      </c>
      <c r="D302" s="60" t="s">
        <v>154</v>
      </c>
      <c r="E302" s="253">
        <f>ГРБС!G278</f>
        <v>15273.6</v>
      </c>
      <c r="F302" s="178">
        <f>ГРБС!H278</f>
        <v>15273.6</v>
      </c>
      <c r="G302" s="178">
        <f>ГРБС!I278</f>
        <v>6568.8</v>
      </c>
      <c r="H302" s="219">
        <f t="shared" si="133"/>
        <v>43.007542426147076</v>
      </c>
      <c r="I302" s="77"/>
    </row>
    <row r="303" spans="1:9" ht="15.75" customHeight="1" x14ac:dyDescent="0.2">
      <c r="A303" s="220" t="s">
        <v>401</v>
      </c>
      <c r="B303" s="363" t="s">
        <v>169</v>
      </c>
      <c r="C303" s="220"/>
      <c r="D303" s="60" t="s">
        <v>416</v>
      </c>
      <c r="E303" s="253">
        <f>E304</f>
        <v>1738</v>
      </c>
      <c r="F303" s="178">
        <f t="shared" ref="F303:G303" si="143">F304</f>
        <v>1738</v>
      </c>
      <c r="G303" s="178">
        <f t="shared" si="143"/>
        <v>635.79999999999995</v>
      </c>
      <c r="H303" s="219">
        <f t="shared" si="133"/>
        <v>36.582278481012651</v>
      </c>
      <c r="I303" s="75"/>
    </row>
    <row r="304" spans="1:9" ht="48.75" customHeight="1" x14ac:dyDescent="0.2">
      <c r="A304" s="220" t="s">
        <v>401</v>
      </c>
      <c r="B304" s="363" t="s">
        <v>169</v>
      </c>
      <c r="C304" s="220" t="s">
        <v>153</v>
      </c>
      <c r="D304" s="60" t="s">
        <v>154</v>
      </c>
      <c r="E304" s="253">
        <f>ГРБС!G280</f>
        <v>1738</v>
      </c>
      <c r="F304" s="178">
        <f>ГРБС!H280</f>
        <v>1738</v>
      </c>
      <c r="G304" s="178">
        <f>ГРБС!I280</f>
        <v>635.79999999999995</v>
      </c>
      <c r="H304" s="219">
        <f t="shared" si="133"/>
        <v>36.582278481012651</v>
      </c>
      <c r="I304" s="75"/>
    </row>
    <row r="305" spans="1:13" ht="45.75" customHeight="1" x14ac:dyDescent="0.2">
      <c r="A305" s="220" t="s">
        <v>401</v>
      </c>
      <c r="B305" s="363" t="s">
        <v>170</v>
      </c>
      <c r="C305" s="220"/>
      <c r="D305" s="60" t="s">
        <v>43</v>
      </c>
      <c r="E305" s="253">
        <f>E306</f>
        <v>8669.5</v>
      </c>
      <c r="F305" s="178">
        <f t="shared" ref="F305:G305" si="144">F306</f>
        <v>8760</v>
      </c>
      <c r="G305" s="178">
        <f t="shared" si="144"/>
        <v>1932.3</v>
      </c>
      <c r="H305" s="219">
        <f t="shared" si="133"/>
        <v>22.05821917808219</v>
      </c>
      <c r="I305" s="75"/>
      <c r="L305" s="18"/>
      <c r="M305" s="18"/>
    </row>
    <row r="306" spans="1:13" ht="48.75" customHeight="1" x14ac:dyDescent="0.2">
      <c r="A306" s="220" t="s">
        <v>401</v>
      </c>
      <c r="B306" s="363" t="s">
        <v>170</v>
      </c>
      <c r="C306" s="220" t="s">
        <v>153</v>
      </c>
      <c r="D306" s="60" t="s">
        <v>154</v>
      </c>
      <c r="E306" s="253">
        <f>ГРБС!G282</f>
        <v>8669.5</v>
      </c>
      <c r="F306" s="178">
        <f>ГРБС!H282</f>
        <v>8760</v>
      </c>
      <c r="G306" s="178">
        <f>ГРБС!I282</f>
        <v>1932.3</v>
      </c>
      <c r="H306" s="219">
        <f t="shared" si="133"/>
        <v>22.05821917808219</v>
      </c>
      <c r="I306" s="75"/>
    </row>
    <row r="307" spans="1:13" ht="63" customHeight="1" x14ac:dyDescent="0.2">
      <c r="A307" s="220" t="s">
        <v>401</v>
      </c>
      <c r="B307" s="214" t="s">
        <v>742</v>
      </c>
      <c r="C307" s="220"/>
      <c r="D307" s="60" t="s">
        <v>741</v>
      </c>
      <c r="E307" s="253">
        <f>E308</f>
        <v>500</v>
      </c>
      <c r="F307" s="178">
        <f t="shared" ref="F307:G307" si="145">F308</f>
        <v>500</v>
      </c>
      <c r="G307" s="178">
        <f t="shared" si="145"/>
        <v>0</v>
      </c>
      <c r="H307" s="219">
        <f t="shared" si="133"/>
        <v>0</v>
      </c>
      <c r="I307" s="75"/>
    </row>
    <row r="308" spans="1:13" ht="48.75" customHeight="1" x14ac:dyDescent="0.2">
      <c r="A308" s="220" t="s">
        <v>401</v>
      </c>
      <c r="B308" s="214" t="s">
        <v>742</v>
      </c>
      <c r="C308" s="220" t="s">
        <v>153</v>
      </c>
      <c r="D308" s="60" t="s">
        <v>154</v>
      </c>
      <c r="E308" s="253">
        <f>ГРБС!G284</f>
        <v>500</v>
      </c>
      <c r="F308" s="178">
        <f>ГРБС!H284</f>
        <v>500</v>
      </c>
      <c r="G308" s="178">
        <f>ГРБС!I284</f>
        <v>0</v>
      </c>
      <c r="H308" s="219">
        <f t="shared" si="133"/>
        <v>0</v>
      </c>
      <c r="I308" s="75"/>
    </row>
    <row r="309" spans="1:13" ht="63.75" customHeight="1" x14ac:dyDescent="0.2">
      <c r="A309" s="220" t="s">
        <v>401</v>
      </c>
      <c r="B309" s="252" t="s">
        <v>300</v>
      </c>
      <c r="C309" s="261"/>
      <c r="D309" s="60" t="s">
        <v>209</v>
      </c>
      <c r="E309" s="253">
        <f>E310+E312</f>
        <v>1728.4</v>
      </c>
      <c r="F309" s="178">
        <f t="shared" ref="F309:G309" si="146">F310+F312</f>
        <v>1728.4</v>
      </c>
      <c r="G309" s="178">
        <f t="shared" si="146"/>
        <v>326.5</v>
      </c>
      <c r="H309" s="219">
        <f t="shared" si="133"/>
        <v>18.890303170562369</v>
      </c>
      <c r="I309" s="75"/>
    </row>
    <row r="310" spans="1:13" ht="61.5" customHeight="1" x14ac:dyDescent="0.2">
      <c r="A310" s="220" t="s">
        <v>401</v>
      </c>
      <c r="B310" s="252" t="s">
        <v>611</v>
      </c>
      <c r="C310" s="261"/>
      <c r="D310" s="60" t="s">
        <v>610</v>
      </c>
      <c r="E310" s="253">
        <f>E311</f>
        <v>653</v>
      </c>
      <c r="F310" s="178">
        <f t="shared" ref="F310:G310" si="147">F311</f>
        <v>653</v>
      </c>
      <c r="G310" s="178">
        <f t="shared" si="147"/>
        <v>326.5</v>
      </c>
      <c r="H310" s="219">
        <f t="shared" si="133"/>
        <v>50</v>
      </c>
      <c r="I310" s="75"/>
    </row>
    <row r="311" spans="1:13" ht="15" customHeight="1" x14ac:dyDescent="0.2">
      <c r="A311" s="220" t="s">
        <v>401</v>
      </c>
      <c r="B311" s="252" t="s">
        <v>611</v>
      </c>
      <c r="C311" s="220" t="s">
        <v>99</v>
      </c>
      <c r="D311" s="60" t="s">
        <v>103</v>
      </c>
      <c r="E311" s="253">
        <f>ГРБС!G287</f>
        <v>653</v>
      </c>
      <c r="F311" s="178">
        <f>ГРБС!H287</f>
        <v>653</v>
      </c>
      <c r="G311" s="178">
        <f>ГРБС!I287</f>
        <v>326.5</v>
      </c>
      <c r="H311" s="219">
        <f t="shared" si="133"/>
        <v>50</v>
      </c>
      <c r="I311" s="75"/>
    </row>
    <row r="312" spans="1:13" ht="48" hidden="1" customHeight="1" x14ac:dyDescent="0.2">
      <c r="A312" s="220" t="s">
        <v>401</v>
      </c>
      <c r="B312" s="220" t="s">
        <v>743</v>
      </c>
      <c r="C312" s="261"/>
      <c r="D312" s="248" t="s">
        <v>744</v>
      </c>
      <c r="E312" s="253">
        <f>E313</f>
        <v>1075.4000000000001</v>
      </c>
      <c r="F312" s="178">
        <f t="shared" ref="F312:G312" si="148">F313</f>
        <v>1075.4000000000001</v>
      </c>
      <c r="G312" s="178">
        <f t="shared" si="148"/>
        <v>0</v>
      </c>
      <c r="H312" s="219">
        <f t="shared" si="133"/>
        <v>0</v>
      </c>
      <c r="I312" s="75"/>
    </row>
    <row r="313" spans="1:13" ht="16.5" hidden="1" customHeight="1" x14ac:dyDescent="0.2">
      <c r="A313" s="220" t="s">
        <v>401</v>
      </c>
      <c r="B313" s="220" t="s">
        <v>743</v>
      </c>
      <c r="C313" s="220" t="s">
        <v>99</v>
      </c>
      <c r="D313" s="60" t="s">
        <v>103</v>
      </c>
      <c r="E313" s="253">
        <f>ГРБС!G289</f>
        <v>1075.4000000000001</v>
      </c>
      <c r="F313" s="178">
        <f>ГРБС!H289</f>
        <v>1075.4000000000001</v>
      </c>
      <c r="G313" s="178">
        <f>ГРБС!I289</f>
        <v>0</v>
      </c>
      <c r="H313" s="219">
        <f t="shared" si="133"/>
        <v>0</v>
      </c>
      <c r="I313" s="75"/>
    </row>
    <row r="314" spans="1:13" ht="66" customHeight="1" x14ac:dyDescent="0.2">
      <c r="A314" s="213" t="s">
        <v>401</v>
      </c>
      <c r="B314" s="298" t="s">
        <v>430</v>
      </c>
      <c r="C314" s="213"/>
      <c r="D314" s="383" t="s">
        <v>637</v>
      </c>
      <c r="E314" s="249">
        <f>E315+E317+E319+E321</f>
        <v>63095.7</v>
      </c>
      <c r="F314" s="178">
        <f t="shared" ref="F314:G314" si="149">F315+F317+F319+F321</f>
        <v>63095.7</v>
      </c>
      <c r="G314" s="178">
        <f t="shared" si="149"/>
        <v>0</v>
      </c>
      <c r="H314" s="219">
        <f t="shared" si="133"/>
        <v>0</v>
      </c>
      <c r="I314" s="75"/>
    </row>
    <row r="315" spans="1:13" ht="62.25" customHeight="1" x14ac:dyDescent="0.2">
      <c r="A315" s="220" t="s">
        <v>401</v>
      </c>
      <c r="B315" s="295" t="s">
        <v>431</v>
      </c>
      <c r="C315" s="220"/>
      <c r="D315" s="60" t="s">
        <v>418</v>
      </c>
      <c r="E315" s="253">
        <f>E316</f>
        <v>5695.7</v>
      </c>
      <c r="F315" s="178">
        <f t="shared" ref="F315:G315" si="150">F316</f>
        <v>5695.7</v>
      </c>
      <c r="G315" s="178">
        <f t="shared" si="150"/>
        <v>0</v>
      </c>
      <c r="H315" s="219">
        <f t="shared" si="133"/>
        <v>0</v>
      </c>
      <c r="I315" s="75"/>
    </row>
    <row r="316" spans="1:13" ht="78.75" customHeight="1" x14ac:dyDescent="0.2">
      <c r="A316" s="220" t="s">
        <v>401</v>
      </c>
      <c r="B316" s="295" t="s">
        <v>431</v>
      </c>
      <c r="C316" s="220" t="s">
        <v>344</v>
      </c>
      <c r="D316" s="60" t="s">
        <v>476</v>
      </c>
      <c r="E316" s="253">
        <f>ГРБС!G292</f>
        <v>5695.7</v>
      </c>
      <c r="F316" s="178">
        <f>ГРБС!H292</f>
        <v>5695.7</v>
      </c>
      <c r="G316" s="178">
        <f>ГРБС!I292</f>
        <v>0</v>
      </c>
      <c r="H316" s="219">
        <f t="shared" si="133"/>
        <v>0</v>
      </c>
      <c r="I316" s="75"/>
    </row>
    <row r="317" spans="1:13" ht="29.25" customHeight="1" x14ac:dyDescent="0.2">
      <c r="A317" s="220" t="s">
        <v>401</v>
      </c>
      <c r="B317" s="235" t="s">
        <v>639</v>
      </c>
      <c r="C317" s="213"/>
      <c r="D317" s="383" t="s">
        <v>640</v>
      </c>
      <c r="E317" s="253">
        <f>E318</f>
        <v>500</v>
      </c>
      <c r="F317" s="178">
        <f t="shared" ref="F317:G317" si="151">F318</f>
        <v>500</v>
      </c>
      <c r="G317" s="178">
        <f t="shared" si="151"/>
        <v>0</v>
      </c>
      <c r="H317" s="219">
        <f t="shared" si="133"/>
        <v>0</v>
      </c>
      <c r="I317" s="75"/>
    </row>
    <row r="318" spans="1:13" ht="47.25" customHeight="1" x14ac:dyDescent="0.2">
      <c r="A318" s="220" t="s">
        <v>401</v>
      </c>
      <c r="B318" s="235" t="s">
        <v>639</v>
      </c>
      <c r="C318" s="213" t="s">
        <v>153</v>
      </c>
      <c r="D318" s="60" t="s">
        <v>154</v>
      </c>
      <c r="E318" s="253">
        <f>ГРБС!G294</f>
        <v>500</v>
      </c>
      <c r="F318" s="178">
        <f>ГРБС!H294</f>
        <v>500</v>
      </c>
      <c r="G318" s="178">
        <f>ГРБС!I294</f>
        <v>0</v>
      </c>
      <c r="H318" s="219">
        <f t="shared" si="133"/>
        <v>0</v>
      </c>
      <c r="I318" s="75"/>
    </row>
    <row r="319" spans="1:13" ht="93.75" customHeight="1" x14ac:dyDescent="0.2">
      <c r="A319" s="220" t="s">
        <v>401</v>
      </c>
      <c r="B319" s="366" t="s">
        <v>499</v>
      </c>
      <c r="C319" s="213"/>
      <c r="D319" s="248" t="s">
        <v>515</v>
      </c>
      <c r="E319" s="253">
        <f>E320</f>
        <v>35900</v>
      </c>
      <c r="F319" s="178">
        <f t="shared" ref="F319:G319" si="152">F320</f>
        <v>35900</v>
      </c>
      <c r="G319" s="178">
        <f t="shared" si="152"/>
        <v>0</v>
      </c>
      <c r="H319" s="219">
        <f t="shared" si="133"/>
        <v>0</v>
      </c>
      <c r="I319" s="75"/>
    </row>
    <row r="320" spans="1:13" ht="48" customHeight="1" x14ac:dyDescent="0.2">
      <c r="A320" s="220" t="s">
        <v>401</v>
      </c>
      <c r="B320" s="68" t="s">
        <v>499</v>
      </c>
      <c r="C320" s="220" t="s">
        <v>153</v>
      </c>
      <c r="D320" s="60" t="s">
        <v>154</v>
      </c>
      <c r="E320" s="178">
        <f>ГРБС!G296</f>
        <v>35900</v>
      </c>
      <c r="F320" s="178">
        <f>ГРБС!H296</f>
        <v>35900</v>
      </c>
      <c r="G320" s="178">
        <f>ГРБС!I296</f>
        <v>0</v>
      </c>
      <c r="H320" s="219">
        <f t="shared" si="133"/>
        <v>0</v>
      </c>
      <c r="I320" s="75"/>
    </row>
    <row r="321" spans="1:9" ht="60" customHeight="1" x14ac:dyDescent="0.2">
      <c r="A321" s="220" t="s">
        <v>401</v>
      </c>
      <c r="B321" s="396" t="s">
        <v>719</v>
      </c>
      <c r="C321" s="220"/>
      <c r="D321" s="60" t="s">
        <v>718</v>
      </c>
      <c r="E321" s="178">
        <f>E322</f>
        <v>21000</v>
      </c>
      <c r="F321" s="178">
        <f t="shared" ref="F321:G321" si="153">F322</f>
        <v>21000</v>
      </c>
      <c r="G321" s="178">
        <f t="shared" si="153"/>
        <v>0</v>
      </c>
      <c r="H321" s="219">
        <f t="shared" si="133"/>
        <v>0</v>
      </c>
      <c r="I321" s="75"/>
    </row>
    <row r="322" spans="1:9" ht="47.25" customHeight="1" thickBot="1" x14ac:dyDescent="0.25">
      <c r="A322" s="223" t="s">
        <v>401</v>
      </c>
      <c r="B322" s="397" t="s">
        <v>719</v>
      </c>
      <c r="C322" s="223" t="s">
        <v>153</v>
      </c>
      <c r="D322" s="221" t="s">
        <v>154</v>
      </c>
      <c r="E322" s="225">
        <f>ГРБС!G298</f>
        <v>21000</v>
      </c>
      <c r="F322" s="232">
        <f>ГРБС!H298</f>
        <v>21000</v>
      </c>
      <c r="G322" s="232">
        <f>ГРБС!I298</f>
        <v>0</v>
      </c>
      <c r="H322" s="333">
        <f t="shared" si="133"/>
        <v>0</v>
      </c>
      <c r="I322" s="75"/>
    </row>
    <row r="323" spans="1:9" ht="44.25" customHeight="1" thickBot="1" x14ac:dyDescent="0.25">
      <c r="A323" s="362" t="s">
        <v>361</v>
      </c>
      <c r="B323" s="369"/>
      <c r="C323" s="207"/>
      <c r="D323" s="390" t="s">
        <v>362</v>
      </c>
      <c r="E323" s="209">
        <f>E324</f>
        <v>30</v>
      </c>
      <c r="F323" s="209">
        <f t="shared" ref="F323:G325" si="154">F324</f>
        <v>0</v>
      </c>
      <c r="G323" s="209">
        <f t="shared" si="154"/>
        <v>0</v>
      </c>
      <c r="H323" s="323">
        <v>0</v>
      </c>
      <c r="I323" s="75"/>
    </row>
    <row r="324" spans="1:9" ht="30" customHeight="1" x14ac:dyDescent="0.2">
      <c r="A324" s="61" t="s">
        <v>361</v>
      </c>
      <c r="B324" s="363" t="s">
        <v>55</v>
      </c>
      <c r="C324" s="61"/>
      <c r="D324" s="248" t="s">
        <v>697</v>
      </c>
      <c r="E324" s="233">
        <f>E325</f>
        <v>30</v>
      </c>
      <c r="F324" s="233">
        <f t="shared" si="154"/>
        <v>0</v>
      </c>
      <c r="G324" s="233">
        <f t="shared" si="154"/>
        <v>0</v>
      </c>
      <c r="H324" s="364">
        <v>0</v>
      </c>
      <c r="I324" s="75"/>
    </row>
    <row r="325" spans="1:9" ht="127.5" customHeight="1" x14ac:dyDescent="0.2">
      <c r="A325" s="220" t="s">
        <v>361</v>
      </c>
      <c r="B325" s="365" t="s">
        <v>364</v>
      </c>
      <c r="C325" s="261"/>
      <c r="D325" s="60" t="s">
        <v>363</v>
      </c>
      <c r="E325" s="253">
        <f>E326</f>
        <v>30</v>
      </c>
      <c r="F325" s="178">
        <f t="shared" si="154"/>
        <v>0</v>
      </c>
      <c r="G325" s="178">
        <f t="shared" si="154"/>
        <v>0</v>
      </c>
      <c r="H325" s="219">
        <v>0</v>
      </c>
      <c r="I325" s="75"/>
    </row>
    <row r="326" spans="1:9" ht="78" customHeight="1" thickBot="1" x14ac:dyDescent="0.25">
      <c r="A326" s="61" t="s">
        <v>361</v>
      </c>
      <c r="B326" s="366" t="s">
        <v>364</v>
      </c>
      <c r="C326" s="223" t="s">
        <v>344</v>
      </c>
      <c r="D326" s="221" t="s">
        <v>476</v>
      </c>
      <c r="E326" s="233">
        <f>ГРБС!G302</f>
        <v>30</v>
      </c>
      <c r="F326" s="233">
        <f>ГРБС!H302</f>
        <v>0</v>
      </c>
      <c r="G326" s="233">
        <f>ГРБС!I302</f>
        <v>0</v>
      </c>
      <c r="H326" s="333">
        <v>0</v>
      </c>
      <c r="I326" s="75"/>
    </row>
    <row r="327" spans="1:9" ht="28.5" customHeight="1" thickBot="1" x14ac:dyDescent="0.25">
      <c r="A327" s="200" t="s">
        <v>247</v>
      </c>
      <c r="B327" s="387"/>
      <c r="C327" s="200"/>
      <c r="D327" s="289" t="s">
        <v>248</v>
      </c>
      <c r="E327" s="204">
        <f>E328+E333</f>
        <v>4905</v>
      </c>
      <c r="F327" s="204">
        <f t="shared" ref="F327:G327" si="155">F328+F333</f>
        <v>4905</v>
      </c>
      <c r="G327" s="204">
        <f t="shared" si="155"/>
        <v>1294.2</v>
      </c>
      <c r="H327" s="321">
        <f t="shared" si="133"/>
        <v>26.38532110091743</v>
      </c>
      <c r="I327" s="75"/>
    </row>
    <row r="328" spans="1:9" ht="45" customHeight="1" thickBot="1" x14ac:dyDescent="0.25">
      <c r="A328" s="207" t="s">
        <v>379</v>
      </c>
      <c r="B328" s="243"/>
      <c r="C328" s="207"/>
      <c r="D328" s="290" t="s">
        <v>380</v>
      </c>
      <c r="E328" s="209">
        <f>E329</f>
        <v>927.9</v>
      </c>
      <c r="F328" s="209">
        <f t="shared" ref="F328:G331" si="156">F329</f>
        <v>927.9</v>
      </c>
      <c r="G328" s="209">
        <f t="shared" si="156"/>
        <v>0</v>
      </c>
      <c r="H328" s="323">
        <f t="shared" si="133"/>
        <v>0</v>
      </c>
      <c r="I328" s="75"/>
    </row>
    <row r="329" spans="1:9" ht="78" customHeight="1" x14ac:dyDescent="0.2">
      <c r="A329" s="213" t="s">
        <v>379</v>
      </c>
      <c r="B329" s="363" t="s">
        <v>305</v>
      </c>
      <c r="C329" s="291"/>
      <c r="D329" s="211" t="s">
        <v>589</v>
      </c>
      <c r="E329" s="249">
        <f>E330</f>
        <v>927.9</v>
      </c>
      <c r="F329" s="233">
        <f t="shared" si="156"/>
        <v>927.9</v>
      </c>
      <c r="G329" s="233">
        <f t="shared" si="156"/>
        <v>0</v>
      </c>
      <c r="H329" s="364">
        <f t="shared" si="133"/>
        <v>0</v>
      </c>
      <c r="I329" s="75"/>
    </row>
    <row r="330" spans="1:9" ht="30" customHeight="1" x14ac:dyDescent="0.2">
      <c r="A330" s="220" t="s">
        <v>379</v>
      </c>
      <c r="B330" s="365" t="s">
        <v>323</v>
      </c>
      <c r="C330" s="236"/>
      <c r="D330" s="60" t="s">
        <v>90</v>
      </c>
      <c r="E330" s="253">
        <f>E331</f>
        <v>927.9</v>
      </c>
      <c r="F330" s="178">
        <f t="shared" si="156"/>
        <v>927.9</v>
      </c>
      <c r="G330" s="178">
        <f t="shared" si="156"/>
        <v>0</v>
      </c>
      <c r="H330" s="219">
        <f t="shared" si="133"/>
        <v>0</v>
      </c>
      <c r="I330" s="75"/>
    </row>
    <row r="331" spans="1:9" ht="31.5" customHeight="1" thickBot="1" x14ac:dyDescent="0.25">
      <c r="A331" s="220" t="s">
        <v>379</v>
      </c>
      <c r="B331" s="365" t="s">
        <v>325</v>
      </c>
      <c r="C331" s="236"/>
      <c r="D331" s="60" t="s">
        <v>92</v>
      </c>
      <c r="E331" s="253">
        <f>E332</f>
        <v>927.9</v>
      </c>
      <c r="F331" s="249">
        <f t="shared" si="156"/>
        <v>927.9</v>
      </c>
      <c r="G331" s="249">
        <f t="shared" si="156"/>
        <v>0</v>
      </c>
      <c r="H331" s="333">
        <f t="shared" si="133"/>
        <v>0</v>
      </c>
      <c r="I331" s="75"/>
    </row>
    <row r="332" spans="1:9" ht="45" customHeight="1" thickBot="1" x14ac:dyDescent="0.25">
      <c r="A332" s="223" t="s">
        <v>379</v>
      </c>
      <c r="B332" s="366" t="s">
        <v>325</v>
      </c>
      <c r="C332" s="223" t="s">
        <v>153</v>
      </c>
      <c r="D332" s="221" t="s">
        <v>154</v>
      </c>
      <c r="E332" s="308">
        <f>ГРБС!G308</f>
        <v>927.9</v>
      </c>
      <c r="F332" s="308">
        <f>ГРБС!H308</f>
        <v>927.9</v>
      </c>
      <c r="G332" s="308">
        <f>ГРБС!I308</f>
        <v>0</v>
      </c>
      <c r="H332" s="367">
        <f t="shared" si="133"/>
        <v>0</v>
      </c>
      <c r="I332" s="75"/>
    </row>
    <row r="333" spans="1:9" ht="29.25" customHeight="1" thickBot="1" x14ac:dyDescent="0.25">
      <c r="A333" s="362" t="s">
        <v>107</v>
      </c>
      <c r="B333" s="313"/>
      <c r="C333" s="270"/>
      <c r="D333" s="290" t="s">
        <v>108</v>
      </c>
      <c r="E333" s="209">
        <f>E334</f>
        <v>3977.1</v>
      </c>
      <c r="F333" s="209">
        <f t="shared" ref="F333:G334" si="157">F334</f>
        <v>3977.1</v>
      </c>
      <c r="G333" s="209">
        <f t="shared" si="157"/>
        <v>1294.2</v>
      </c>
      <c r="H333" s="323">
        <f t="shared" si="133"/>
        <v>32.541298936410954</v>
      </c>
      <c r="I333" s="75"/>
    </row>
    <row r="334" spans="1:9" ht="79.150000000000006" customHeight="1" x14ac:dyDescent="0.2">
      <c r="A334" s="213" t="s">
        <v>107</v>
      </c>
      <c r="B334" s="363" t="s">
        <v>305</v>
      </c>
      <c r="C334" s="213"/>
      <c r="D334" s="248" t="s">
        <v>589</v>
      </c>
      <c r="E334" s="249">
        <f>E335</f>
        <v>3977.1</v>
      </c>
      <c r="F334" s="233">
        <f t="shared" si="157"/>
        <v>3977.1</v>
      </c>
      <c r="G334" s="233">
        <f t="shared" si="157"/>
        <v>1294.2</v>
      </c>
      <c r="H334" s="364">
        <f t="shared" si="133"/>
        <v>32.541298936410954</v>
      </c>
      <c r="I334" s="75"/>
    </row>
    <row r="335" spans="1:9" ht="30.6" customHeight="1" x14ac:dyDescent="0.2">
      <c r="A335" s="220" t="s">
        <v>107</v>
      </c>
      <c r="B335" s="365" t="s">
        <v>323</v>
      </c>
      <c r="C335" s="236"/>
      <c r="D335" s="60" t="s">
        <v>90</v>
      </c>
      <c r="E335" s="253">
        <f>E338+E340+E336+E342</f>
        <v>3977.1</v>
      </c>
      <c r="F335" s="178">
        <f t="shared" ref="F335:G335" si="158">F338+F340+F336+F342</f>
        <v>3977.1</v>
      </c>
      <c r="G335" s="178">
        <f t="shared" si="158"/>
        <v>1294.2</v>
      </c>
      <c r="H335" s="219">
        <f t="shared" si="133"/>
        <v>32.541298936410954</v>
      </c>
      <c r="I335" s="75"/>
    </row>
    <row r="336" spans="1:9" ht="46.5" customHeight="1" x14ac:dyDescent="0.2">
      <c r="A336" s="220" t="s">
        <v>107</v>
      </c>
      <c r="B336" s="366" t="s">
        <v>324</v>
      </c>
      <c r="C336" s="236"/>
      <c r="D336" s="62" t="s">
        <v>91</v>
      </c>
      <c r="E336" s="253">
        <f>E337</f>
        <v>2201.1</v>
      </c>
      <c r="F336" s="178">
        <f t="shared" ref="F336:G336" si="159">F337</f>
        <v>2201.1</v>
      </c>
      <c r="G336" s="178">
        <f t="shared" si="159"/>
        <v>0</v>
      </c>
      <c r="H336" s="219">
        <f t="shared" si="133"/>
        <v>0</v>
      </c>
      <c r="I336" s="75"/>
    </row>
    <row r="337" spans="1:9" ht="45.75" customHeight="1" x14ac:dyDescent="0.2">
      <c r="A337" s="220" t="s">
        <v>107</v>
      </c>
      <c r="B337" s="365" t="s">
        <v>324</v>
      </c>
      <c r="C337" s="220" t="s">
        <v>153</v>
      </c>
      <c r="D337" s="60" t="s">
        <v>154</v>
      </c>
      <c r="E337" s="253">
        <f>ГРБС!G312</f>
        <v>2201.1</v>
      </c>
      <c r="F337" s="178">
        <f>ГРБС!H312</f>
        <v>2201.1</v>
      </c>
      <c r="G337" s="178">
        <f>ГРБС!I312</f>
        <v>0</v>
      </c>
      <c r="H337" s="219">
        <f t="shared" si="133"/>
        <v>0</v>
      </c>
      <c r="I337" s="75"/>
    </row>
    <row r="338" spans="1:9" ht="60" customHeight="1" x14ac:dyDescent="0.2">
      <c r="A338" s="220" t="s">
        <v>107</v>
      </c>
      <c r="B338" s="365" t="s">
        <v>326</v>
      </c>
      <c r="C338" s="236"/>
      <c r="D338" s="60" t="s">
        <v>93</v>
      </c>
      <c r="E338" s="253">
        <f>E339</f>
        <v>125</v>
      </c>
      <c r="F338" s="178">
        <f t="shared" ref="F338:G338" si="160">F339</f>
        <v>125</v>
      </c>
      <c r="G338" s="178">
        <f t="shared" si="160"/>
        <v>0</v>
      </c>
      <c r="H338" s="219">
        <f t="shared" si="133"/>
        <v>0</v>
      </c>
      <c r="I338" s="75"/>
    </row>
    <row r="339" spans="1:9" ht="48" customHeight="1" x14ac:dyDescent="0.2">
      <c r="A339" s="220" t="s">
        <v>107</v>
      </c>
      <c r="B339" s="365" t="s">
        <v>326</v>
      </c>
      <c r="C339" s="220" t="s">
        <v>153</v>
      </c>
      <c r="D339" s="60" t="s">
        <v>154</v>
      </c>
      <c r="E339" s="253">
        <f>ГРБС!G315</f>
        <v>125</v>
      </c>
      <c r="F339" s="178">
        <f>ГРБС!H315</f>
        <v>125</v>
      </c>
      <c r="G339" s="178">
        <f>ГРБС!I315</f>
        <v>0</v>
      </c>
      <c r="H339" s="219">
        <f t="shared" si="133"/>
        <v>0</v>
      </c>
      <c r="I339" s="75"/>
    </row>
    <row r="340" spans="1:9" ht="45.75" customHeight="1" x14ac:dyDescent="0.2">
      <c r="A340" s="220" t="s">
        <v>107</v>
      </c>
      <c r="B340" s="365" t="s">
        <v>327</v>
      </c>
      <c r="C340" s="220"/>
      <c r="D340" s="60" t="s">
        <v>94</v>
      </c>
      <c r="E340" s="253">
        <f>E341</f>
        <v>50</v>
      </c>
      <c r="F340" s="178">
        <f t="shared" ref="F340:G340" si="161">F341</f>
        <v>50</v>
      </c>
      <c r="G340" s="178">
        <f t="shared" si="161"/>
        <v>0</v>
      </c>
      <c r="H340" s="219">
        <f t="shared" si="133"/>
        <v>0</v>
      </c>
      <c r="I340" s="75"/>
    </row>
    <row r="341" spans="1:9" ht="48.75" customHeight="1" x14ac:dyDescent="0.2">
      <c r="A341" s="223" t="s">
        <v>107</v>
      </c>
      <c r="B341" s="366" t="s">
        <v>327</v>
      </c>
      <c r="C341" s="223" t="s">
        <v>153</v>
      </c>
      <c r="D341" s="221" t="s">
        <v>154</v>
      </c>
      <c r="E341" s="308">
        <f>ГРБС!G317</f>
        <v>50</v>
      </c>
      <c r="F341" s="178">
        <f>ГРБС!H317</f>
        <v>50</v>
      </c>
      <c r="G341" s="178">
        <f>ГРБС!I317</f>
        <v>0</v>
      </c>
      <c r="H341" s="219">
        <f t="shared" si="133"/>
        <v>0</v>
      </c>
      <c r="I341" s="75"/>
    </row>
    <row r="342" spans="1:9" ht="47.25" customHeight="1" x14ac:dyDescent="0.2">
      <c r="A342" s="223" t="s">
        <v>107</v>
      </c>
      <c r="B342" s="365" t="s">
        <v>617</v>
      </c>
      <c r="C342" s="220"/>
      <c r="D342" s="60" t="s">
        <v>616</v>
      </c>
      <c r="E342" s="178">
        <f>E343</f>
        <v>1601</v>
      </c>
      <c r="F342" s="178">
        <f t="shared" ref="F342:G342" si="162">F343</f>
        <v>1601</v>
      </c>
      <c r="G342" s="178">
        <f t="shared" si="162"/>
        <v>1294.2</v>
      </c>
      <c r="H342" s="219">
        <f t="shared" si="133"/>
        <v>80.836976889444102</v>
      </c>
      <c r="I342" s="75"/>
    </row>
    <row r="343" spans="1:9" ht="52.5" customHeight="1" thickBot="1" x14ac:dyDescent="0.25">
      <c r="A343" s="223" t="s">
        <v>107</v>
      </c>
      <c r="B343" s="283" t="s">
        <v>617</v>
      </c>
      <c r="C343" s="61" t="s">
        <v>153</v>
      </c>
      <c r="D343" s="240" t="s">
        <v>154</v>
      </c>
      <c r="E343" s="233">
        <f>ГРБС!G319</f>
        <v>1601</v>
      </c>
      <c r="F343" s="233">
        <f>ГРБС!H319</f>
        <v>1601</v>
      </c>
      <c r="G343" s="233">
        <f>ГРБС!I319</f>
        <v>1294.2</v>
      </c>
      <c r="H343" s="333">
        <f t="shared" si="133"/>
        <v>80.836976889444102</v>
      </c>
      <c r="I343" s="75"/>
    </row>
    <row r="344" spans="1:9" ht="16.5" customHeight="1" thickBot="1" x14ac:dyDescent="0.25">
      <c r="A344" s="386" t="s">
        <v>249</v>
      </c>
      <c r="B344" s="387"/>
      <c r="C344" s="200"/>
      <c r="D344" s="289" t="s">
        <v>250</v>
      </c>
      <c r="E344" s="204">
        <f>E345+E370+E413+E444+E479</f>
        <v>946373.10000000009</v>
      </c>
      <c r="F344" s="204">
        <f t="shared" ref="F344:G344" si="163">F345+F370+F413+F444+F479</f>
        <v>947353.90000000014</v>
      </c>
      <c r="G344" s="204">
        <f t="shared" si="163"/>
        <v>452113.7</v>
      </c>
      <c r="H344" s="321">
        <f t="shared" si="133"/>
        <v>47.723844278257573</v>
      </c>
      <c r="I344" s="75"/>
    </row>
    <row r="345" spans="1:9" ht="15" customHeight="1" thickBot="1" x14ac:dyDescent="0.25">
      <c r="A345" s="362" t="s">
        <v>227</v>
      </c>
      <c r="B345" s="243"/>
      <c r="C345" s="207"/>
      <c r="D345" s="290" t="s">
        <v>226</v>
      </c>
      <c r="E345" s="209">
        <f>E346</f>
        <v>338641.6</v>
      </c>
      <c r="F345" s="209">
        <f t="shared" ref="F345:G345" si="164">F346</f>
        <v>338641.6</v>
      </c>
      <c r="G345" s="209">
        <f t="shared" si="164"/>
        <v>165120</v>
      </c>
      <c r="H345" s="323">
        <f t="shared" si="133"/>
        <v>48.759514483749193</v>
      </c>
      <c r="I345" s="75"/>
    </row>
    <row r="346" spans="1:9" ht="53.25" customHeight="1" x14ac:dyDescent="0.2">
      <c r="A346" s="213" t="s">
        <v>227</v>
      </c>
      <c r="B346" s="363" t="s">
        <v>298</v>
      </c>
      <c r="C346" s="218"/>
      <c r="D346" s="248" t="s">
        <v>520</v>
      </c>
      <c r="E346" s="249">
        <f>E347+E363</f>
        <v>338641.6</v>
      </c>
      <c r="F346" s="233">
        <f t="shared" ref="F346:G346" si="165">F347+F363</f>
        <v>338641.6</v>
      </c>
      <c r="G346" s="233">
        <f t="shared" si="165"/>
        <v>165120</v>
      </c>
      <c r="H346" s="364">
        <f t="shared" si="133"/>
        <v>48.759514483749193</v>
      </c>
      <c r="I346" s="75"/>
    </row>
    <row r="347" spans="1:9" ht="48.75" customHeight="1" x14ac:dyDescent="0.2">
      <c r="A347" s="220" t="s">
        <v>227</v>
      </c>
      <c r="B347" s="365" t="s">
        <v>63</v>
      </c>
      <c r="C347" s="220"/>
      <c r="D347" s="60" t="s">
        <v>446</v>
      </c>
      <c r="E347" s="253">
        <f>E348+E357</f>
        <v>334923.8</v>
      </c>
      <c r="F347" s="178">
        <f t="shared" ref="F347:G347" si="166">F348+F357</f>
        <v>334923.8</v>
      </c>
      <c r="G347" s="178">
        <f t="shared" si="166"/>
        <v>161814.1</v>
      </c>
      <c r="H347" s="219">
        <f t="shared" si="133"/>
        <v>48.313705983271419</v>
      </c>
      <c r="I347" s="75"/>
    </row>
    <row r="348" spans="1:9" ht="109.5" customHeight="1" x14ac:dyDescent="0.2">
      <c r="A348" s="213" t="s">
        <v>227</v>
      </c>
      <c r="B348" s="283" t="s">
        <v>659</v>
      </c>
      <c r="C348" s="220"/>
      <c r="D348" s="266" t="s">
        <v>148</v>
      </c>
      <c r="E348" s="253">
        <f>E349+E353</f>
        <v>204139</v>
      </c>
      <c r="F348" s="178">
        <f t="shared" ref="F348:G348" si="167">F349+F353</f>
        <v>204139</v>
      </c>
      <c r="G348" s="178">
        <f t="shared" si="167"/>
        <v>103608.6</v>
      </c>
      <c r="H348" s="219">
        <f t="shared" si="133"/>
        <v>50.753947065479899</v>
      </c>
      <c r="I348" s="78"/>
    </row>
    <row r="349" spans="1:9" ht="153" customHeight="1" x14ac:dyDescent="0.2">
      <c r="A349" s="220" t="s">
        <v>227</v>
      </c>
      <c r="B349" s="365" t="s">
        <v>660</v>
      </c>
      <c r="C349" s="220"/>
      <c r="D349" s="266" t="s">
        <v>275</v>
      </c>
      <c r="E349" s="253">
        <f>E351+E352+E350</f>
        <v>200493</v>
      </c>
      <c r="F349" s="178">
        <f t="shared" ref="F349:G349" si="168">F351+F352+F350</f>
        <v>200493</v>
      </c>
      <c r="G349" s="178">
        <f t="shared" si="168"/>
        <v>101880.3</v>
      </c>
      <c r="H349" s="219">
        <f t="shared" si="133"/>
        <v>50.814891292962848</v>
      </c>
      <c r="I349" s="78"/>
    </row>
    <row r="350" spans="1:9" ht="30" customHeight="1" x14ac:dyDescent="0.2">
      <c r="A350" s="220" t="s">
        <v>227</v>
      </c>
      <c r="B350" s="365" t="s">
        <v>660</v>
      </c>
      <c r="C350" s="220" t="s">
        <v>188</v>
      </c>
      <c r="D350" s="60" t="s">
        <v>196</v>
      </c>
      <c r="E350" s="253">
        <f>ГРБС!G471</f>
        <v>9169.9</v>
      </c>
      <c r="F350" s="178">
        <f>ГРБС!H471</f>
        <v>9169.9</v>
      </c>
      <c r="G350" s="178">
        <f>ГРБС!I471</f>
        <v>3819.8</v>
      </c>
      <c r="H350" s="219">
        <f t="shared" si="133"/>
        <v>41.655852299370771</v>
      </c>
      <c r="I350" s="78"/>
    </row>
    <row r="351" spans="1:9" ht="14.25" customHeight="1" x14ac:dyDescent="0.2">
      <c r="A351" s="220" t="s">
        <v>227</v>
      </c>
      <c r="B351" s="366" t="s">
        <v>660</v>
      </c>
      <c r="C351" s="220" t="s">
        <v>99</v>
      </c>
      <c r="D351" s="60" t="s">
        <v>103</v>
      </c>
      <c r="E351" s="253">
        <f>ГРБС!G472</f>
        <v>73823.5</v>
      </c>
      <c r="F351" s="178">
        <f>ГРБС!H472</f>
        <v>73823.5</v>
      </c>
      <c r="G351" s="178">
        <f>ГРБС!I472</f>
        <v>37668.6</v>
      </c>
      <c r="H351" s="219">
        <f t="shared" ref="H351:H417" si="169">G351/F351*100</f>
        <v>51.025215547894639</v>
      </c>
      <c r="I351" s="78"/>
    </row>
    <row r="352" spans="1:9" ht="15.75" customHeight="1" x14ac:dyDescent="0.2">
      <c r="A352" s="220" t="s">
        <v>227</v>
      </c>
      <c r="B352" s="366" t="s">
        <v>660</v>
      </c>
      <c r="C352" s="220" t="s">
        <v>100</v>
      </c>
      <c r="D352" s="60" t="s">
        <v>102</v>
      </c>
      <c r="E352" s="253">
        <f>ГРБС!G473</f>
        <v>117499.6</v>
      </c>
      <c r="F352" s="178">
        <f>ГРБС!H473</f>
        <v>117499.6</v>
      </c>
      <c r="G352" s="178">
        <f>ГРБС!I473</f>
        <v>60391.9</v>
      </c>
      <c r="H352" s="219">
        <f t="shared" si="169"/>
        <v>51.397536672465272</v>
      </c>
      <c r="I352" s="78"/>
    </row>
    <row r="353" spans="1:9" ht="157.5" customHeight="1" x14ac:dyDescent="0.2">
      <c r="A353" s="220" t="s">
        <v>227</v>
      </c>
      <c r="B353" s="365" t="s">
        <v>661</v>
      </c>
      <c r="C353" s="220"/>
      <c r="D353" s="60" t="s">
        <v>202</v>
      </c>
      <c r="E353" s="253">
        <f>E354+E355+E356</f>
        <v>3646</v>
      </c>
      <c r="F353" s="178">
        <f t="shared" ref="F353:G353" si="170">F354+F355+F356</f>
        <v>3646</v>
      </c>
      <c r="G353" s="178">
        <f t="shared" si="170"/>
        <v>1728.3</v>
      </c>
      <c r="H353" s="219">
        <f t="shared" si="169"/>
        <v>47.402633022490399</v>
      </c>
      <c r="I353" s="78"/>
    </row>
    <row r="354" spans="1:9" ht="15.75" customHeight="1" x14ac:dyDescent="0.2">
      <c r="A354" s="220" t="s">
        <v>227</v>
      </c>
      <c r="B354" s="365" t="s">
        <v>661</v>
      </c>
      <c r="C354" s="220" t="s">
        <v>99</v>
      </c>
      <c r="D354" s="60" t="s">
        <v>103</v>
      </c>
      <c r="E354" s="253">
        <f>ГРБС!G476</f>
        <v>1416.3</v>
      </c>
      <c r="F354" s="178">
        <f>ГРБС!H476</f>
        <v>1416.3</v>
      </c>
      <c r="G354" s="178">
        <f>ГРБС!I476</f>
        <v>658.8</v>
      </c>
      <c r="H354" s="219">
        <f t="shared" si="169"/>
        <v>46.515568735437405</v>
      </c>
      <c r="I354" s="78"/>
    </row>
    <row r="355" spans="1:9" ht="16.5" customHeight="1" x14ac:dyDescent="0.2">
      <c r="A355" s="220" t="s">
        <v>227</v>
      </c>
      <c r="B355" s="365" t="s">
        <v>661</v>
      </c>
      <c r="C355" s="220" t="s">
        <v>100</v>
      </c>
      <c r="D355" s="60" t="s">
        <v>102</v>
      </c>
      <c r="E355" s="253">
        <f>ГРБС!G477</f>
        <v>2124</v>
      </c>
      <c r="F355" s="178">
        <f>ГРБС!H477</f>
        <v>2124</v>
      </c>
      <c r="G355" s="178">
        <f>ГРБС!I477</f>
        <v>1069.5</v>
      </c>
      <c r="H355" s="219">
        <f t="shared" si="169"/>
        <v>50.353107344632761</v>
      </c>
      <c r="I355" s="78"/>
    </row>
    <row r="356" spans="1:9" ht="48.75" customHeight="1" x14ac:dyDescent="0.2">
      <c r="A356" s="220" t="s">
        <v>227</v>
      </c>
      <c r="B356" s="365" t="s">
        <v>661</v>
      </c>
      <c r="C356" s="220" t="s">
        <v>153</v>
      </c>
      <c r="D356" s="60" t="s">
        <v>154</v>
      </c>
      <c r="E356" s="253">
        <f>ГРБС!G475</f>
        <v>105.7</v>
      </c>
      <c r="F356" s="178">
        <f>ГРБС!H475</f>
        <v>105.7</v>
      </c>
      <c r="G356" s="178">
        <f>ГРБС!I475</f>
        <v>0</v>
      </c>
      <c r="H356" s="219">
        <f t="shared" si="169"/>
        <v>0</v>
      </c>
      <c r="I356" s="78"/>
    </row>
    <row r="357" spans="1:9" ht="96" customHeight="1" x14ac:dyDescent="0.2">
      <c r="A357" s="220" t="s">
        <v>227</v>
      </c>
      <c r="B357" s="365" t="s">
        <v>663</v>
      </c>
      <c r="C357" s="220"/>
      <c r="D357" s="60" t="s">
        <v>50</v>
      </c>
      <c r="E357" s="253">
        <f>E360+E361+E358+E359+E362</f>
        <v>130784.79999999999</v>
      </c>
      <c r="F357" s="178">
        <f t="shared" ref="F357:G357" si="171">F360+F361+F358+F359+F362</f>
        <v>130784.79999999999</v>
      </c>
      <c r="G357" s="178">
        <f t="shared" si="171"/>
        <v>58205.5</v>
      </c>
      <c r="H357" s="219">
        <f t="shared" si="169"/>
        <v>44.504789547409182</v>
      </c>
      <c r="I357" s="78"/>
    </row>
    <row r="358" spans="1:9" ht="30.75" customHeight="1" x14ac:dyDescent="0.2">
      <c r="A358" s="220" t="s">
        <v>227</v>
      </c>
      <c r="B358" s="365" t="s">
        <v>663</v>
      </c>
      <c r="C358" s="220" t="s">
        <v>188</v>
      </c>
      <c r="D358" s="60" t="s">
        <v>196</v>
      </c>
      <c r="E358" s="253">
        <f>ГРБС!G479</f>
        <v>5808.2</v>
      </c>
      <c r="F358" s="178">
        <f>ГРБС!H479</f>
        <v>5808.2</v>
      </c>
      <c r="G358" s="178">
        <f>ГРБС!I479</f>
        <v>2093.9</v>
      </c>
      <c r="H358" s="219">
        <f t="shared" si="169"/>
        <v>36.050755827967357</v>
      </c>
      <c r="I358" s="78"/>
    </row>
    <row r="359" spans="1:9" ht="50.25" customHeight="1" x14ac:dyDescent="0.2">
      <c r="A359" s="220" t="s">
        <v>227</v>
      </c>
      <c r="B359" s="365" t="s">
        <v>663</v>
      </c>
      <c r="C359" s="220" t="s">
        <v>153</v>
      </c>
      <c r="D359" s="60" t="s">
        <v>154</v>
      </c>
      <c r="E359" s="253">
        <f>ГРБС!G480</f>
        <v>5886.2</v>
      </c>
      <c r="F359" s="178">
        <f>ГРБС!H480</f>
        <v>5886.2</v>
      </c>
      <c r="G359" s="178">
        <f>ГРБС!I480</f>
        <v>1489.7</v>
      </c>
      <c r="H359" s="219">
        <f t="shared" si="169"/>
        <v>25.308348340185521</v>
      </c>
      <c r="I359" s="78"/>
    </row>
    <row r="360" spans="1:9" ht="16.5" customHeight="1" x14ac:dyDescent="0.2">
      <c r="A360" s="220" t="s">
        <v>227</v>
      </c>
      <c r="B360" s="365" t="s">
        <v>663</v>
      </c>
      <c r="C360" s="220" t="s">
        <v>99</v>
      </c>
      <c r="D360" s="60" t="s">
        <v>98</v>
      </c>
      <c r="E360" s="253">
        <f>ГРБС!G481</f>
        <v>48656.7</v>
      </c>
      <c r="F360" s="178">
        <f>ГРБС!H481</f>
        <v>48656.7</v>
      </c>
      <c r="G360" s="178">
        <f>ГРБС!I481</f>
        <v>21486.3</v>
      </c>
      <c r="H360" s="219">
        <f t="shared" si="169"/>
        <v>44.158975022967034</v>
      </c>
      <c r="I360" s="78"/>
    </row>
    <row r="361" spans="1:9" ht="18.75" customHeight="1" x14ac:dyDescent="0.2">
      <c r="A361" s="220" t="s">
        <v>227</v>
      </c>
      <c r="B361" s="365" t="s">
        <v>663</v>
      </c>
      <c r="C361" s="220" t="s">
        <v>100</v>
      </c>
      <c r="D361" s="60" t="s">
        <v>102</v>
      </c>
      <c r="E361" s="253">
        <f>ГРБС!G482</f>
        <v>70309.7</v>
      </c>
      <c r="F361" s="178">
        <f>ГРБС!H482</f>
        <v>70309.7</v>
      </c>
      <c r="G361" s="178">
        <f>ГРБС!I482</f>
        <v>33073.5</v>
      </c>
      <c r="H361" s="219">
        <f t="shared" si="169"/>
        <v>47.039739893641993</v>
      </c>
      <c r="I361" s="78"/>
    </row>
    <row r="362" spans="1:9" ht="33" customHeight="1" x14ac:dyDescent="0.2">
      <c r="A362" s="220" t="s">
        <v>227</v>
      </c>
      <c r="B362" s="365" t="s">
        <v>663</v>
      </c>
      <c r="C362" s="220" t="s">
        <v>142</v>
      </c>
      <c r="D362" s="60" t="s">
        <v>143</v>
      </c>
      <c r="E362" s="253">
        <f>ГРБС!G483</f>
        <v>124</v>
      </c>
      <c r="F362" s="178">
        <f>ГРБС!H483</f>
        <v>124</v>
      </c>
      <c r="G362" s="178">
        <f>ГРБС!I483</f>
        <v>62.1</v>
      </c>
      <c r="H362" s="219">
        <f t="shared" si="169"/>
        <v>50.080645161290327</v>
      </c>
      <c r="I362" s="78"/>
    </row>
    <row r="363" spans="1:9" ht="78" customHeight="1" x14ac:dyDescent="0.2">
      <c r="A363" s="220" t="s">
        <v>227</v>
      </c>
      <c r="B363" s="365" t="s">
        <v>64</v>
      </c>
      <c r="C363" s="220"/>
      <c r="D363" s="221" t="s">
        <v>509</v>
      </c>
      <c r="E363" s="253">
        <f>E364+E367</f>
        <v>3717.7999999999997</v>
      </c>
      <c r="F363" s="178">
        <f t="shared" ref="F363:G363" si="172">F364+F367</f>
        <v>3717.7999999999997</v>
      </c>
      <c r="G363" s="178">
        <f t="shared" si="172"/>
        <v>3305.8999999999996</v>
      </c>
      <c r="H363" s="219">
        <f t="shared" si="169"/>
        <v>88.920867179514758</v>
      </c>
      <c r="I363" s="78"/>
    </row>
    <row r="364" spans="1:9" ht="124.5" customHeight="1" x14ac:dyDescent="0.2">
      <c r="A364" s="220" t="s">
        <v>227</v>
      </c>
      <c r="B364" s="68" t="s">
        <v>677</v>
      </c>
      <c r="C364" s="250"/>
      <c r="D364" s="266" t="s">
        <v>678</v>
      </c>
      <c r="E364" s="398">
        <f>E365+E366</f>
        <v>270.89999999999998</v>
      </c>
      <c r="F364" s="178">
        <f t="shared" ref="F364:G364" si="173">F365+F366</f>
        <v>270.89999999999998</v>
      </c>
      <c r="G364" s="178">
        <f t="shared" si="173"/>
        <v>0</v>
      </c>
      <c r="H364" s="219">
        <f t="shared" si="169"/>
        <v>0</v>
      </c>
      <c r="I364" s="78"/>
    </row>
    <row r="365" spans="1:9" ht="23.25" customHeight="1" x14ac:dyDescent="0.2">
      <c r="A365" s="220" t="s">
        <v>227</v>
      </c>
      <c r="B365" s="68" t="s">
        <v>677</v>
      </c>
      <c r="C365" s="220" t="s">
        <v>99</v>
      </c>
      <c r="D365" s="248" t="s">
        <v>103</v>
      </c>
      <c r="E365" s="253">
        <f>ГРБС!G486</f>
        <v>128.4</v>
      </c>
      <c r="F365" s="178">
        <f>ГРБС!H486</f>
        <v>128.4</v>
      </c>
      <c r="G365" s="178">
        <f>ГРБС!I486</f>
        <v>0</v>
      </c>
      <c r="H365" s="219">
        <f t="shared" si="169"/>
        <v>0</v>
      </c>
      <c r="I365" s="78"/>
    </row>
    <row r="366" spans="1:9" ht="19.5" customHeight="1" x14ac:dyDescent="0.2">
      <c r="A366" s="220" t="s">
        <v>227</v>
      </c>
      <c r="B366" s="68" t="s">
        <v>677</v>
      </c>
      <c r="C366" s="220" t="s">
        <v>100</v>
      </c>
      <c r="D366" s="60" t="s">
        <v>102</v>
      </c>
      <c r="E366" s="233">
        <f>ГРБС!G487</f>
        <v>142.5</v>
      </c>
      <c r="F366" s="178">
        <f>ГРБС!H487</f>
        <v>142.5</v>
      </c>
      <c r="G366" s="178">
        <f>ГРБС!I487</f>
        <v>0</v>
      </c>
      <c r="H366" s="219">
        <f t="shared" si="169"/>
        <v>0</v>
      </c>
      <c r="I366" s="78"/>
    </row>
    <row r="367" spans="1:9" ht="49.5" customHeight="1" x14ac:dyDescent="0.2">
      <c r="A367" s="220" t="s">
        <v>227</v>
      </c>
      <c r="B367" s="68" t="s">
        <v>86</v>
      </c>
      <c r="C367" s="220"/>
      <c r="D367" s="60" t="s">
        <v>500</v>
      </c>
      <c r="E367" s="253">
        <f>E368+E369</f>
        <v>3446.8999999999996</v>
      </c>
      <c r="F367" s="178">
        <f t="shared" ref="F367:G367" si="174">F368+F369</f>
        <v>3446.8999999999996</v>
      </c>
      <c r="G367" s="178">
        <f t="shared" si="174"/>
        <v>3305.8999999999996</v>
      </c>
      <c r="H367" s="219">
        <f t="shared" si="169"/>
        <v>95.909367837767263</v>
      </c>
      <c r="I367" s="78"/>
    </row>
    <row r="368" spans="1:9" ht="15" customHeight="1" x14ac:dyDescent="0.2">
      <c r="A368" s="220" t="s">
        <v>227</v>
      </c>
      <c r="B368" s="68" t="s">
        <v>86</v>
      </c>
      <c r="C368" s="220" t="s">
        <v>99</v>
      </c>
      <c r="D368" s="60" t="s">
        <v>103</v>
      </c>
      <c r="E368" s="253">
        <f>ГРБС!G489</f>
        <v>1622.1</v>
      </c>
      <c r="F368" s="178">
        <f>ГРБС!H489</f>
        <v>1622.1</v>
      </c>
      <c r="G368" s="178">
        <f>ГРБС!I489</f>
        <v>1541.1</v>
      </c>
      <c r="H368" s="219">
        <f t="shared" si="169"/>
        <v>95.00647309043832</v>
      </c>
      <c r="I368" s="78"/>
    </row>
    <row r="369" spans="1:9" ht="15.75" customHeight="1" thickBot="1" x14ac:dyDescent="0.25">
      <c r="A369" s="61" t="s">
        <v>227</v>
      </c>
      <c r="B369" s="224" t="s">
        <v>86</v>
      </c>
      <c r="C369" s="61" t="s">
        <v>100</v>
      </c>
      <c r="D369" s="221" t="s">
        <v>102</v>
      </c>
      <c r="E369" s="233">
        <f>ГРБС!G490</f>
        <v>1824.8</v>
      </c>
      <c r="F369" s="233">
        <f>ГРБС!H490</f>
        <v>1824.8</v>
      </c>
      <c r="G369" s="233">
        <f>ГРБС!I490</f>
        <v>1764.8</v>
      </c>
      <c r="H369" s="333">
        <f t="shared" si="169"/>
        <v>96.711968434896974</v>
      </c>
      <c r="I369" s="78"/>
    </row>
    <row r="370" spans="1:9" ht="15.75" customHeight="1" thickBot="1" x14ac:dyDescent="0.25">
      <c r="A370" s="362" t="s">
        <v>229</v>
      </c>
      <c r="B370" s="243"/>
      <c r="C370" s="207"/>
      <c r="D370" s="290" t="s">
        <v>228</v>
      </c>
      <c r="E370" s="209">
        <f>E371</f>
        <v>423195.7</v>
      </c>
      <c r="F370" s="209">
        <f t="shared" ref="F370:G370" si="175">F371</f>
        <v>420256.2</v>
      </c>
      <c r="G370" s="209">
        <f t="shared" si="175"/>
        <v>205991.7</v>
      </c>
      <c r="H370" s="323">
        <f t="shared" si="169"/>
        <v>49.015743253758068</v>
      </c>
      <c r="I370" s="75"/>
    </row>
    <row r="371" spans="1:9" ht="54.75" customHeight="1" x14ac:dyDescent="0.2">
      <c r="A371" s="61" t="s">
        <v>229</v>
      </c>
      <c r="B371" s="363" t="s">
        <v>298</v>
      </c>
      <c r="C371" s="218"/>
      <c r="D371" s="248" t="s">
        <v>520</v>
      </c>
      <c r="E371" s="233">
        <f>E372+E398</f>
        <v>423195.7</v>
      </c>
      <c r="F371" s="233">
        <f t="shared" ref="F371:G371" si="176">F372+F398</f>
        <v>420256.2</v>
      </c>
      <c r="G371" s="233">
        <f t="shared" si="176"/>
        <v>205991.7</v>
      </c>
      <c r="H371" s="364">
        <f t="shared" si="169"/>
        <v>49.015743253758068</v>
      </c>
      <c r="I371" s="78"/>
    </row>
    <row r="372" spans="1:9" ht="48.75" customHeight="1" x14ac:dyDescent="0.2">
      <c r="A372" s="220" t="s">
        <v>229</v>
      </c>
      <c r="B372" s="365" t="s">
        <v>346</v>
      </c>
      <c r="C372" s="261"/>
      <c r="D372" s="221" t="s">
        <v>51</v>
      </c>
      <c r="E372" s="178">
        <f>E382+E388+E373+E392+E396</f>
        <v>406429.8</v>
      </c>
      <c r="F372" s="178">
        <f t="shared" ref="F372:G372" si="177">F382+F388+F373+F392+F396</f>
        <v>403490.3</v>
      </c>
      <c r="G372" s="178">
        <f t="shared" si="177"/>
        <v>203284</v>
      </c>
      <c r="H372" s="219">
        <f t="shared" si="169"/>
        <v>50.381384633038273</v>
      </c>
      <c r="I372" s="78"/>
    </row>
    <row r="373" spans="1:9" ht="111" customHeight="1" x14ac:dyDescent="0.2">
      <c r="A373" s="220" t="s">
        <v>229</v>
      </c>
      <c r="B373" s="365" t="s">
        <v>665</v>
      </c>
      <c r="C373" s="250"/>
      <c r="D373" s="60" t="s">
        <v>666</v>
      </c>
      <c r="E373" s="178">
        <f>E374+E378</f>
        <v>264466</v>
      </c>
      <c r="F373" s="178">
        <f t="shared" ref="F373:G373" si="178">F374+F378</f>
        <v>264466</v>
      </c>
      <c r="G373" s="178">
        <f t="shared" si="178"/>
        <v>146279.70000000001</v>
      </c>
      <c r="H373" s="219">
        <f t="shared" si="169"/>
        <v>55.311344369408545</v>
      </c>
      <c r="I373" s="75"/>
    </row>
    <row r="374" spans="1:9" ht="157.5" customHeight="1" x14ac:dyDescent="0.2">
      <c r="A374" s="220" t="s">
        <v>229</v>
      </c>
      <c r="B374" s="365" t="s">
        <v>667</v>
      </c>
      <c r="C374" s="220"/>
      <c r="D374" s="211" t="s">
        <v>668</v>
      </c>
      <c r="E374" s="178">
        <f>E375+E376+E377</f>
        <v>249217</v>
      </c>
      <c r="F374" s="178">
        <f t="shared" ref="F374:G374" si="179">F375+F376+F377</f>
        <v>249217</v>
      </c>
      <c r="G374" s="178">
        <f t="shared" si="179"/>
        <v>138571.5</v>
      </c>
      <c r="H374" s="219">
        <f t="shared" si="169"/>
        <v>55.602747806128797</v>
      </c>
      <c r="I374" s="79"/>
    </row>
    <row r="375" spans="1:9" ht="27.75" customHeight="1" x14ac:dyDescent="0.2">
      <c r="A375" s="220" t="s">
        <v>229</v>
      </c>
      <c r="B375" s="365" t="s">
        <v>667</v>
      </c>
      <c r="C375" s="220" t="s">
        <v>188</v>
      </c>
      <c r="D375" s="266" t="s">
        <v>196</v>
      </c>
      <c r="E375" s="178">
        <f>ГРБС!G496</f>
        <v>18071</v>
      </c>
      <c r="F375" s="178">
        <f>ГРБС!H496</f>
        <v>18071</v>
      </c>
      <c r="G375" s="178">
        <f>ГРБС!I496</f>
        <v>8679.4</v>
      </c>
      <c r="H375" s="219">
        <f t="shared" si="169"/>
        <v>48.029439433346241</v>
      </c>
      <c r="I375" s="79"/>
    </row>
    <row r="376" spans="1:9" ht="20.25" customHeight="1" x14ac:dyDescent="0.2">
      <c r="A376" s="213" t="s">
        <v>229</v>
      </c>
      <c r="B376" s="365" t="s">
        <v>667</v>
      </c>
      <c r="C376" s="220" t="s">
        <v>99</v>
      </c>
      <c r="D376" s="60" t="s">
        <v>103</v>
      </c>
      <c r="E376" s="178">
        <f>ГРБС!G497</f>
        <v>135889.79999999999</v>
      </c>
      <c r="F376" s="178">
        <f>ГРБС!H497</f>
        <v>135889.79999999999</v>
      </c>
      <c r="G376" s="178">
        <f>ГРБС!I497</f>
        <v>77728.3</v>
      </c>
      <c r="H376" s="219">
        <f t="shared" si="169"/>
        <v>57.199510191346228</v>
      </c>
      <c r="I376" s="79"/>
    </row>
    <row r="377" spans="1:9" ht="21.75" customHeight="1" x14ac:dyDescent="0.2">
      <c r="A377" s="220" t="s">
        <v>229</v>
      </c>
      <c r="B377" s="365" t="s">
        <v>667</v>
      </c>
      <c r="C377" s="220" t="s">
        <v>100</v>
      </c>
      <c r="D377" s="60" t="s">
        <v>102</v>
      </c>
      <c r="E377" s="178">
        <f>ГРБС!G498</f>
        <v>95256.2</v>
      </c>
      <c r="F377" s="178">
        <f>ГРБС!H498</f>
        <v>95256.2</v>
      </c>
      <c r="G377" s="178">
        <f>ГРБС!I498</f>
        <v>52163.8</v>
      </c>
      <c r="H377" s="219">
        <f t="shared" si="169"/>
        <v>54.761579823675518</v>
      </c>
      <c r="I377" s="79"/>
    </row>
    <row r="378" spans="1:9" ht="176.25" customHeight="1" x14ac:dyDescent="0.2">
      <c r="A378" s="61" t="s">
        <v>229</v>
      </c>
      <c r="B378" s="363" t="s">
        <v>670</v>
      </c>
      <c r="C378" s="213"/>
      <c r="D378" s="399" t="s">
        <v>669</v>
      </c>
      <c r="E378" s="178">
        <f>E379+E380+E381</f>
        <v>15249</v>
      </c>
      <c r="F378" s="178">
        <f t="shared" ref="F378:G378" si="180">F379+F380+F381</f>
        <v>15249</v>
      </c>
      <c r="G378" s="178">
        <f t="shared" si="180"/>
        <v>7708.2</v>
      </c>
      <c r="H378" s="219">
        <f t="shared" si="169"/>
        <v>50.548888451701742</v>
      </c>
      <c r="I378" s="79"/>
    </row>
    <row r="379" spans="1:9" ht="51.75" customHeight="1" x14ac:dyDescent="0.2">
      <c r="A379" s="220" t="s">
        <v>229</v>
      </c>
      <c r="B379" s="365" t="s">
        <v>670</v>
      </c>
      <c r="C379" s="220" t="s">
        <v>153</v>
      </c>
      <c r="D379" s="60" t="s">
        <v>154</v>
      </c>
      <c r="E379" s="178">
        <f>ГРБС!G500</f>
        <v>471.5</v>
      </c>
      <c r="F379" s="178">
        <f>ГРБС!H500</f>
        <v>786.2</v>
      </c>
      <c r="G379" s="178">
        <f>ГРБС!I500</f>
        <v>358.5</v>
      </c>
      <c r="H379" s="219">
        <f t="shared" si="169"/>
        <v>45.599084202493003</v>
      </c>
      <c r="I379" s="79"/>
    </row>
    <row r="380" spans="1:9" ht="16.5" customHeight="1" x14ac:dyDescent="0.2">
      <c r="A380" s="220" t="s">
        <v>229</v>
      </c>
      <c r="B380" s="365" t="s">
        <v>670</v>
      </c>
      <c r="C380" s="220" t="s">
        <v>99</v>
      </c>
      <c r="D380" s="60" t="s">
        <v>103</v>
      </c>
      <c r="E380" s="178">
        <f>ГРБС!G501</f>
        <v>8150.7</v>
      </c>
      <c r="F380" s="178">
        <f>ГРБС!H501</f>
        <v>7972.2</v>
      </c>
      <c r="G380" s="178">
        <f>ГРБС!I501</f>
        <v>4046.2</v>
      </c>
      <c r="H380" s="219">
        <f t="shared" si="169"/>
        <v>50.753869697197764</v>
      </c>
      <c r="I380" s="79"/>
    </row>
    <row r="381" spans="1:9" ht="14.25" customHeight="1" x14ac:dyDescent="0.2">
      <c r="A381" s="220" t="s">
        <v>229</v>
      </c>
      <c r="B381" s="365" t="s">
        <v>670</v>
      </c>
      <c r="C381" s="220" t="s">
        <v>100</v>
      </c>
      <c r="D381" s="60" t="s">
        <v>102</v>
      </c>
      <c r="E381" s="178">
        <f>ГРБС!G502</f>
        <v>6626.8</v>
      </c>
      <c r="F381" s="178">
        <f>ГРБС!H502</f>
        <v>6490.6</v>
      </c>
      <c r="G381" s="178">
        <f>ГРБС!I502</f>
        <v>3303.5</v>
      </c>
      <c r="H381" s="219">
        <f t="shared" si="169"/>
        <v>50.896681354574305</v>
      </c>
      <c r="I381" s="79"/>
    </row>
    <row r="382" spans="1:9" ht="63" customHeight="1" x14ac:dyDescent="0.2">
      <c r="A382" s="220" t="s">
        <v>229</v>
      </c>
      <c r="B382" s="365" t="s">
        <v>672</v>
      </c>
      <c r="C382" s="220"/>
      <c r="D382" s="62" t="s">
        <v>671</v>
      </c>
      <c r="E382" s="178">
        <f>E383+E384+E385+E386+E387</f>
        <v>100344.2</v>
      </c>
      <c r="F382" s="178">
        <f t="shared" ref="F382:G382" si="181">F383+F384+F385+F386+F387</f>
        <v>100344.2</v>
      </c>
      <c r="G382" s="178">
        <f t="shared" si="181"/>
        <v>46700.299999999996</v>
      </c>
      <c r="H382" s="219">
        <f t="shared" si="169"/>
        <v>46.540108945011269</v>
      </c>
      <c r="I382" s="79"/>
    </row>
    <row r="383" spans="1:9" ht="32.25" customHeight="1" x14ac:dyDescent="0.2">
      <c r="A383" s="220" t="s">
        <v>229</v>
      </c>
      <c r="B383" s="365" t="s">
        <v>672</v>
      </c>
      <c r="C383" s="220" t="s">
        <v>188</v>
      </c>
      <c r="D383" s="266" t="s">
        <v>196</v>
      </c>
      <c r="E383" s="178">
        <f>ГРБС!G504</f>
        <v>5605.2</v>
      </c>
      <c r="F383" s="178">
        <f>ГРБС!H504</f>
        <v>5605.2</v>
      </c>
      <c r="G383" s="178">
        <f>ГРБС!I504</f>
        <v>2482.1</v>
      </c>
      <c r="H383" s="219">
        <f t="shared" si="169"/>
        <v>44.282095197316778</v>
      </c>
      <c r="I383" s="79"/>
    </row>
    <row r="384" spans="1:9" ht="29.25" customHeight="1" x14ac:dyDescent="0.2">
      <c r="A384" s="220" t="s">
        <v>229</v>
      </c>
      <c r="B384" s="365" t="s">
        <v>672</v>
      </c>
      <c r="C384" s="251">
        <v>240</v>
      </c>
      <c r="D384" s="266" t="s">
        <v>154</v>
      </c>
      <c r="E384" s="178">
        <f>ГРБС!G505</f>
        <v>4532.3999999999996</v>
      </c>
      <c r="F384" s="178">
        <f>ГРБС!H505</f>
        <v>4532.3999999999996</v>
      </c>
      <c r="G384" s="178">
        <f>ГРБС!I505</f>
        <v>1634.7</v>
      </c>
      <c r="H384" s="219">
        <f t="shared" si="169"/>
        <v>36.066984379136883</v>
      </c>
      <c r="I384" s="79"/>
    </row>
    <row r="385" spans="1:9" ht="16.5" customHeight="1" x14ac:dyDescent="0.2">
      <c r="A385" s="220" t="s">
        <v>229</v>
      </c>
      <c r="B385" s="365" t="s">
        <v>672</v>
      </c>
      <c r="C385" s="251">
        <v>610</v>
      </c>
      <c r="D385" s="60" t="s">
        <v>103</v>
      </c>
      <c r="E385" s="178">
        <f>ГРБС!G506</f>
        <v>57725.4</v>
      </c>
      <c r="F385" s="178">
        <f>ГРБС!H506</f>
        <v>57725.4</v>
      </c>
      <c r="G385" s="178">
        <f>ГРБС!I506</f>
        <v>25674</v>
      </c>
      <c r="H385" s="219">
        <f t="shared" si="169"/>
        <v>44.476088515627438</v>
      </c>
      <c r="I385" s="79"/>
    </row>
    <row r="386" spans="1:9" ht="16.5" customHeight="1" x14ac:dyDescent="0.2">
      <c r="A386" s="220" t="s">
        <v>229</v>
      </c>
      <c r="B386" s="365" t="s">
        <v>672</v>
      </c>
      <c r="C386" s="220" t="s">
        <v>100</v>
      </c>
      <c r="D386" s="60" t="s">
        <v>102</v>
      </c>
      <c r="E386" s="178">
        <f>ГРБС!G507</f>
        <v>32335.200000000001</v>
      </c>
      <c r="F386" s="178">
        <f>ГРБС!H507</f>
        <v>32335.200000000001</v>
      </c>
      <c r="G386" s="178">
        <f>ГРБС!I507</f>
        <v>16836.400000000001</v>
      </c>
      <c r="H386" s="219">
        <f t="shared" si="169"/>
        <v>52.068334199262722</v>
      </c>
      <c r="I386" s="79"/>
    </row>
    <row r="387" spans="1:9" ht="33.75" customHeight="1" x14ac:dyDescent="0.2">
      <c r="A387" s="220" t="s">
        <v>229</v>
      </c>
      <c r="B387" s="365" t="s">
        <v>672</v>
      </c>
      <c r="C387" s="220" t="s">
        <v>142</v>
      </c>
      <c r="D387" s="60" t="s">
        <v>143</v>
      </c>
      <c r="E387" s="178">
        <f>ГРБС!G508</f>
        <v>146</v>
      </c>
      <c r="F387" s="178">
        <f>ГРБС!H508</f>
        <v>146</v>
      </c>
      <c r="G387" s="178">
        <f>ГРБС!I508</f>
        <v>73.099999999999994</v>
      </c>
      <c r="H387" s="219">
        <f t="shared" si="169"/>
        <v>50.068493150684922</v>
      </c>
      <c r="I387" s="79"/>
    </row>
    <row r="388" spans="1:9" ht="62.25" customHeight="1" x14ac:dyDescent="0.2">
      <c r="A388" s="220" t="s">
        <v>229</v>
      </c>
      <c r="B388" s="365" t="s">
        <v>674</v>
      </c>
      <c r="C388" s="220"/>
      <c r="D388" s="60" t="s">
        <v>471</v>
      </c>
      <c r="E388" s="178">
        <f>E389+E390+E391</f>
        <v>5509.5999999999995</v>
      </c>
      <c r="F388" s="178">
        <f t="shared" ref="F388:G388" si="182">F389+F390+F391</f>
        <v>5509.5999999999995</v>
      </c>
      <c r="G388" s="178">
        <f t="shared" si="182"/>
        <v>1572.6999999999998</v>
      </c>
      <c r="H388" s="219">
        <f t="shared" si="169"/>
        <v>28.544721939886742</v>
      </c>
      <c r="I388" s="75"/>
    </row>
    <row r="389" spans="1:9" ht="50.25" customHeight="1" x14ac:dyDescent="0.2">
      <c r="A389" s="220" t="s">
        <v>229</v>
      </c>
      <c r="B389" s="365" t="s">
        <v>674</v>
      </c>
      <c r="C389" s="220" t="s">
        <v>153</v>
      </c>
      <c r="D389" s="60" t="s">
        <v>154</v>
      </c>
      <c r="E389" s="178">
        <f>ГРБС!G510</f>
        <v>431</v>
      </c>
      <c r="F389" s="178">
        <f>ГРБС!H510</f>
        <v>431</v>
      </c>
      <c r="G389" s="178">
        <f>ГРБС!I510</f>
        <v>117.6</v>
      </c>
      <c r="H389" s="219">
        <f t="shared" si="169"/>
        <v>27.285382830626446</v>
      </c>
      <c r="I389" s="75"/>
    </row>
    <row r="390" spans="1:9" ht="16.5" customHeight="1" x14ac:dyDescent="0.2">
      <c r="A390" s="220" t="s">
        <v>229</v>
      </c>
      <c r="B390" s="365" t="s">
        <v>674</v>
      </c>
      <c r="C390" s="220" t="s">
        <v>99</v>
      </c>
      <c r="D390" s="60" t="s">
        <v>103</v>
      </c>
      <c r="E390" s="178">
        <f>ГРБС!G511</f>
        <v>5028.8999999999996</v>
      </c>
      <c r="F390" s="178">
        <f>ГРБС!H511</f>
        <v>5028.8999999999996</v>
      </c>
      <c r="G390" s="178">
        <f>ГРБС!I511</f>
        <v>1454.3</v>
      </c>
      <c r="H390" s="219">
        <f t="shared" si="169"/>
        <v>28.918849052476688</v>
      </c>
      <c r="I390" s="75"/>
    </row>
    <row r="391" spans="1:9" ht="17.25" customHeight="1" x14ac:dyDescent="0.2">
      <c r="A391" s="220" t="s">
        <v>229</v>
      </c>
      <c r="B391" s="365" t="s">
        <v>674</v>
      </c>
      <c r="C391" s="220" t="s">
        <v>100</v>
      </c>
      <c r="D391" s="60" t="s">
        <v>102</v>
      </c>
      <c r="E391" s="178">
        <f>ГРБС!G512</f>
        <v>49.7</v>
      </c>
      <c r="F391" s="178">
        <f>ГРБС!H512</f>
        <v>49.7</v>
      </c>
      <c r="G391" s="178">
        <f>ГРБС!I512</f>
        <v>0.8</v>
      </c>
      <c r="H391" s="219">
        <f t="shared" si="169"/>
        <v>1.6096579476861168</v>
      </c>
      <c r="I391" s="75"/>
    </row>
    <row r="392" spans="1:9" ht="63.75" customHeight="1" x14ac:dyDescent="0.2">
      <c r="A392" s="220" t="s">
        <v>229</v>
      </c>
      <c r="B392" s="365" t="s">
        <v>676</v>
      </c>
      <c r="C392" s="220"/>
      <c r="D392" s="60" t="s">
        <v>471</v>
      </c>
      <c r="E392" s="178">
        <f>E393+E394+E395</f>
        <v>34610</v>
      </c>
      <c r="F392" s="178">
        <f t="shared" ref="F392:G392" si="183">F393+F394+F395</f>
        <v>31670.5</v>
      </c>
      <c r="G392" s="178">
        <f t="shared" si="183"/>
        <v>8731.2999999999993</v>
      </c>
      <c r="H392" s="219">
        <f t="shared" si="169"/>
        <v>27.569188992911382</v>
      </c>
      <c r="I392" s="79"/>
    </row>
    <row r="393" spans="1:9" ht="49.5" customHeight="1" x14ac:dyDescent="0.2">
      <c r="A393" s="220" t="s">
        <v>229</v>
      </c>
      <c r="B393" s="365" t="s">
        <v>676</v>
      </c>
      <c r="C393" s="220" t="s">
        <v>153</v>
      </c>
      <c r="D393" s="60" t="s">
        <v>154</v>
      </c>
      <c r="E393" s="178">
        <f>ГРБС!G514</f>
        <v>1821</v>
      </c>
      <c r="F393" s="178">
        <f>ГРБС!H514</f>
        <v>1647.5</v>
      </c>
      <c r="G393" s="178">
        <f>ГРБС!I514</f>
        <v>434.6</v>
      </c>
      <c r="H393" s="219">
        <f t="shared" si="169"/>
        <v>26.379362670713203</v>
      </c>
      <c r="I393" s="79"/>
    </row>
    <row r="394" spans="1:9" ht="15.75" customHeight="1" x14ac:dyDescent="0.2">
      <c r="A394" s="220" t="s">
        <v>229</v>
      </c>
      <c r="B394" s="365" t="s">
        <v>676</v>
      </c>
      <c r="C394" s="220" t="s">
        <v>99</v>
      </c>
      <c r="D394" s="60" t="s">
        <v>103</v>
      </c>
      <c r="E394" s="178">
        <f>ГРБС!G515</f>
        <v>19796</v>
      </c>
      <c r="F394" s="178">
        <f>ГРБС!H515</f>
        <v>18322.8</v>
      </c>
      <c r="G394" s="178">
        <f>ГРБС!I515</f>
        <v>5059.3999999999996</v>
      </c>
      <c r="H394" s="219">
        <f t="shared" si="169"/>
        <v>27.612591961927212</v>
      </c>
      <c r="I394" s="79"/>
    </row>
    <row r="395" spans="1:9" ht="17.25" customHeight="1" x14ac:dyDescent="0.2">
      <c r="A395" s="220" t="s">
        <v>229</v>
      </c>
      <c r="B395" s="365" t="s">
        <v>676</v>
      </c>
      <c r="C395" s="220" t="s">
        <v>100</v>
      </c>
      <c r="D395" s="60" t="s">
        <v>102</v>
      </c>
      <c r="E395" s="178">
        <f>ГРБС!G516</f>
        <v>12993</v>
      </c>
      <c r="F395" s="178">
        <f>ГРБС!H516</f>
        <v>11700.2</v>
      </c>
      <c r="G395" s="178">
        <f>ГРБС!I516</f>
        <v>3237.3</v>
      </c>
      <c r="H395" s="219">
        <f t="shared" si="169"/>
        <v>27.668757799011985</v>
      </c>
      <c r="I395" s="79"/>
    </row>
    <row r="396" spans="1:9" ht="99.75" customHeight="1" x14ac:dyDescent="0.2">
      <c r="A396" s="220" t="s">
        <v>229</v>
      </c>
      <c r="B396" s="252" t="s">
        <v>673</v>
      </c>
      <c r="C396" s="220"/>
      <c r="D396" s="60" t="s">
        <v>460</v>
      </c>
      <c r="E396" s="178">
        <f>E397</f>
        <v>1500</v>
      </c>
      <c r="F396" s="178">
        <f t="shared" ref="F396:G396" si="184">F397</f>
        <v>1500</v>
      </c>
      <c r="G396" s="178">
        <f t="shared" si="184"/>
        <v>0</v>
      </c>
      <c r="H396" s="219">
        <f t="shared" si="169"/>
        <v>0</v>
      </c>
      <c r="I396" s="79"/>
    </row>
    <row r="397" spans="1:9" ht="15" customHeight="1" x14ac:dyDescent="0.2">
      <c r="A397" s="220" t="s">
        <v>229</v>
      </c>
      <c r="B397" s="252" t="s">
        <v>673</v>
      </c>
      <c r="C397" s="220" t="s">
        <v>99</v>
      </c>
      <c r="D397" s="60" t="s">
        <v>103</v>
      </c>
      <c r="E397" s="178">
        <f>ГРБС!G518</f>
        <v>1500</v>
      </c>
      <c r="F397" s="178">
        <f>ГРБС!H518</f>
        <v>1500</v>
      </c>
      <c r="G397" s="178">
        <f>ГРБС!I518</f>
        <v>0</v>
      </c>
      <c r="H397" s="219">
        <f t="shared" si="169"/>
        <v>0</v>
      </c>
      <c r="I397" s="79"/>
    </row>
    <row r="398" spans="1:9" ht="78.75" customHeight="1" x14ac:dyDescent="0.2">
      <c r="A398" s="220" t="s">
        <v>229</v>
      </c>
      <c r="B398" s="365" t="s">
        <v>64</v>
      </c>
      <c r="C398" s="220"/>
      <c r="D398" s="221" t="s">
        <v>509</v>
      </c>
      <c r="E398" s="178">
        <f>E399+E401+E403+E407+E410</f>
        <v>16765.900000000001</v>
      </c>
      <c r="F398" s="178">
        <f t="shared" ref="F398:G398" si="185">F399+F401+F403+F407+F410</f>
        <v>16765.900000000001</v>
      </c>
      <c r="G398" s="178">
        <f t="shared" si="185"/>
        <v>2707.7</v>
      </c>
      <c r="H398" s="219">
        <f t="shared" si="169"/>
        <v>16.150042646085204</v>
      </c>
      <c r="I398" s="75"/>
    </row>
    <row r="399" spans="1:9" ht="133.5" customHeight="1" x14ac:dyDescent="0.2">
      <c r="A399" s="220" t="s">
        <v>229</v>
      </c>
      <c r="B399" s="365" t="s">
        <v>677</v>
      </c>
      <c r="C399" s="250"/>
      <c r="D399" s="266" t="s">
        <v>678</v>
      </c>
      <c r="E399" s="178">
        <f>E400</f>
        <v>1393</v>
      </c>
      <c r="F399" s="178">
        <f t="shared" ref="F399:G399" si="186">F400</f>
        <v>1393</v>
      </c>
      <c r="G399" s="178">
        <f t="shared" si="186"/>
        <v>0</v>
      </c>
      <c r="H399" s="219">
        <f t="shared" si="169"/>
        <v>0</v>
      </c>
      <c r="I399" s="75"/>
    </row>
    <row r="400" spans="1:9" ht="15.75" customHeight="1" x14ac:dyDescent="0.2">
      <c r="A400" s="220" t="s">
        <v>229</v>
      </c>
      <c r="B400" s="365" t="s">
        <v>677</v>
      </c>
      <c r="C400" s="220" t="s">
        <v>100</v>
      </c>
      <c r="D400" s="248" t="s">
        <v>102</v>
      </c>
      <c r="E400" s="178">
        <f>ГРБС!G521</f>
        <v>1393</v>
      </c>
      <c r="F400" s="178">
        <f>ГРБС!H521</f>
        <v>1393</v>
      </c>
      <c r="G400" s="178">
        <f>ГРБС!I521</f>
        <v>0</v>
      </c>
      <c r="H400" s="219">
        <f t="shared" si="169"/>
        <v>0</v>
      </c>
      <c r="I400" s="75"/>
    </row>
    <row r="401" spans="1:9" ht="46.5" customHeight="1" x14ac:dyDescent="0.2">
      <c r="A401" s="220" t="s">
        <v>229</v>
      </c>
      <c r="B401" s="365" t="s">
        <v>679</v>
      </c>
      <c r="C401" s="220"/>
      <c r="D401" s="60" t="s">
        <v>435</v>
      </c>
      <c r="E401" s="178">
        <f>E402</f>
        <v>8000</v>
      </c>
      <c r="F401" s="178">
        <f t="shared" ref="F401:G401" si="187">F402</f>
        <v>8000</v>
      </c>
      <c r="G401" s="178">
        <f t="shared" si="187"/>
        <v>0</v>
      </c>
      <c r="H401" s="219">
        <f t="shared" si="169"/>
        <v>0</v>
      </c>
      <c r="I401" s="75"/>
    </row>
    <row r="402" spans="1:9" ht="15" customHeight="1" x14ac:dyDescent="0.2">
      <c r="A402" s="220" t="s">
        <v>229</v>
      </c>
      <c r="B402" s="365" t="s">
        <v>679</v>
      </c>
      <c r="C402" s="223" t="s">
        <v>99</v>
      </c>
      <c r="D402" s="60" t="s">
        <v>103</v>
      </c>
      <c r="E402" s="178">
        <f>ГРБС!G523</f>
        <v>8000</v>
      </c>
      <c r="F402" s="178">
        <f>ГРБС!H523</f>
        <v>8000</v>
      </c>
      <c r="G402" s="178">
        <f>ГРБС!I523</f>
        <v>0</v>
      </c>
      <c r="H402" s="219">
        <f t="shared" si="169"/>
        <v>0</v>
      </c>
      <c r="I402" s="75"/>
    </row>
    <row r="403" spans="1:9" ht="46.5" customHeight="1" x14ac:dyDescent="0.2">
      <c r="A403" s="220" t="s">
        <v>229</v>
      </c>
      <c r="B403" s="365" t="s">
        <v>86</v>
      </c>
      <c r="C403" s="220"/>
      <c r="D403" s="60" t="s">
        <v>500</v>
      </c>
      <c r="E403" s="178">
        <f>E404+E405+E406</f>
        <v>2972.8999999999996</v>
      </c>
      <c r="F403" s="178">
        <f t="shared" ref="F403:G403" si="188">F404+F405+F406</f>
        <v>2972.8999999999996</v>
      </c>
      <c r="G403" s="178">
        <f t="shared" si="188"/>
        <v>1977.9</v>
      </c>
      <c r="H403" s="219">
        <f t="shared" si="169"/>
        <v>66.530996669918281</v>
      </c>
      <c r="I403" s="75"/>
    </row>
    <row r="404" spans="1:9" ht="46.5" customHeight="1" x14ac:dyDescent="0.2">
      <c r="A404" s="220" t="s">
        <v>229</v>
      </c>
      <c r="B404" s="365" t="s">
        <v>86</v>
      </c>
      <c r="C404" s="251">
        <v>240</v>
      </c>
      <c r="D404" s="60" t="s">
        <v>154</v>
      </c>
      <c r="E404" s="178">
        <f>ГРБС!G525</f>
        <v>315.89999999999998</v>
      </c>
      <c r="F404" s="178">
        <f>ГРБС!H525</f>
        <v>315.89999999999998</v>
      </c>
      <c r="G404" s="178">
        <f>ГРБС!I525</f>
        <v>130</v>
      </c>
      <c r="H404" s="219">
        <f t="shared" si="169"/>
        <v>41.152263374485599</v>
      </c>
      <c r="I404" s="75"/>
    </row>
    <row r="405" spans="1:9" ht="18" customHeight="1" x14ac:dyDescent="0.2">
      <c r="A405" s="220" t="s">
        <v>229</v>
      </c>
      <c r="B405" s="365" t="s">
        <v>86</v>
      </c>
      <c r="C405" s="220" t="s">
        <v>99</v>
      </c>
      <c r="D405" s="60" t="s">
        <v>103</v>
      </c>
      <c r="E405" s="178">
        <f>ГРБС!G526</f>
        <v>2038.7</v>
      </c>
      <c r="F405" s="178">
        <f>ГРБС!H526</f>
        <v>2038.7</v>
      </c>
      <c r="G405" s="178">
        <f>ГРБС!I526</f>
        <v>1396.8</v>
      </c>
      <c r="H405" s="219">
        <f t="shared" si="169"/>
        <v>68.514249276499726</v>
      </c>
      <c r="I405" s="75"/>
    </row>
    <row r="406" spans="1:9" ht="15.75" customHeight="1" x14ac:dyDescent="0.2">
      <c r="A406" s="220" t="s">
        <v>229</v>
      </c>
      <c r="B406" s="365" t="s">
        <v>86</v>
      </c>
      <c r="C406" s="61" t="s">
        <v>100</v>
      </c>
      <c r="D406" s="60" t="s">
        <v>102</v>
      </c>
      <c r="E406" s="178">
        <f>ГРБС!G527</f>
        <v>618.29999999999995</v>
      </c>
      <c r="F406" s="178">
        <f>ГРБС!H527</f>
        <v>618.29999999999995</v>
      </c>
      <c r="G406" s="178">
        <f>ГРБС!I527</f>
        <v>451.1</v>
      </c>
      <c r="H406" s="219">
        <f t="shared" si="169"/>
        <v>72.958110949377328</v>
      </c>
      <c r="I406" s="75"/>
    </row>
    <row r="407" spans="1:9" ht="126.75" customHeight="1" x14ac:dyDescent="0.2">
      <c r="A407" s="220" t="s">
        <v>229</v>
      </c>
      <c r="B407" s="366" t="s">
        <v>682</v>
      </c>
      <c r="C407" s="220"/>
      <c r="D407" s="399" t="s">
        <v>658</v>
      </c>
      <c r="E407" s="178">
        <f>E408+E409</f>
        <v>4400</v>
      </c>
      <c r="F407" s="178">
        <f t="shared" ref="F407:G407" si="189">F408+F409</f>
        <v>0</v>
      </c>
      <c r="G407" s="178">
        <f t="shared" si="189"/>
        <v>0</v>
      </c>
      <c r="H407" s="219">
        <v>0</v>
      </c>
      <c r="I407" s="75"/>
    </row>
    <row r="408" spans="1:9" ht="15" customHeight="1" x14ac:dyDescent="0.2">
      <c r="A408" s="220" t="s">
        <v>229</v>
      </c>
      <c r="B408" s="366" t="s">
        <v>682</v>
      </c>
      <c r="C408" s="220" t="s">
        <v>99</v>
      </c>
      <c r="D408" s="60" t="s">
        <v>103</v>
      </c>
      <c r="E408" s="178">
        <f>ГРБС!G529</f>
        <v>2000</v>
      </c>
      <c r="F408" s="178">
        <f>ГРБС!H529</f>
        <v>0</v>
      </c>
      <c r="G408" s="178">
        <f>ГРБС!I529</f>
        <v>0</v>
      </c>
      <c r="H408" s="219">
        <v>0</v>
      </c>
      <c r="I408" s="75"/>
    </row>
    <row r="409" spans="1:9" ht="16.5" customHeight="1" x14ac:dyDescent="0.2">
      <c r="A409" s="223" t="s">
        <v>229</v>
      </c>
      <c r="B409" s="366" t="s">
        <v>682</v>
      </c>
      <c r="C409" s="223" t="s">
        <v>100</v>
      </c>
      <c r="D409" s="221" t="s">
        <v>102</v>
      </c>
      <c r="E409" s="232">
        <f>ГРБС!G530</f>
        <v>2400</v>
      </c>
      <c r="F409" s="232">
        <f>ГРБС!H530</f>
        <v>0</v>
      </c>
      <c r="G409" s="232">
        <f>ГРБС!I530</f>
        <v>0</v>
      </c>
      <c r="H409" s="227">
        <v>0</v>
      </c>
      <c r="I409" s="75"/>
    </row>
    <row r="410" spans="1:9" ht="136.5" customHeight="1" x14ac:dyDescent="0.2">
      <c r="A410" s="220" t="s">
        <v>229</v>
      </c>
      <c r="B410" s="68" t="s">
        <v>800</v>
      </c>
      <c r="C410" s="220"/>
      <c r="D410" s="337" t="s">
        <v>658</v>
      </c>
      <c r="E410" s="178">
        <f>E411+E412</f>
        <v>0</v>
      </c>
      <c r="F410" s="178">
        <f t="shared" ref="F410:G410" si="190">F411+F412</f>
        <v>4400</v>
      </c>
      <c r="G410" s="178">
        <f t="shared" si="190"/>
        <v>729.8</v>
      </c>
      <c r="H410" s="219">
        <f t="shared" si="169"/>
        <v>16.586363636363636</v>
      </c>
      <c r="I410" s="75"/>
    </row>
    <row r="411" spans="1:9" ht="16.5" customHeight="1" x14ac:dyDescent="0.2">
      <c r="A411" s="220" t="s">
        <v>229</v>
      </c>
      <c r="B411" s="68" t="s">
        <v>800</v>
      </c>
      <c r="C411" s="220" t="s">
        <v>99</v>
      </c>
      <c r="D411" s="60" t="s">
        <v>103</v>
      </c>
      <c r="E411" s="178">
        <f>ГРБС!G532</f>
        <v>0</v>
      </c>
      <c r="F411" s="178">
        <f>ГРБС!H532</f>
        <v>2000</v>
      </c>
      <c r="G411" s="178">
        <f>ГРБС!I532</f>
        <v>185</v>
      </c>
      <c r="H411" s="219">
        <f t="shared" si="169"/>
        <v>9.25</v>
      </c>
      <c r="I411" s="75"/>
    </row>
    <row r="412" spans="1:9" ht="21" customHeight="1" thickBot="1" x14ac:dyDescent="0.25">
      <c r="A412" s="61" t="s">
        <v>229</v>
      </c>
      <c r="B412" s="241" t="s">
        <v>800</v>
      </c>
      <c r="C412" s="61" t="s">
        <v>100</v>
      </c>
      <c r="D412" s="334" t="s">
        <v>102</v>
      </c>
      <c r="E412" s="178">
        <f>ГРБС!G533</f>
        <v>0</v>
      </c>
      <c r="F412" s="178">
        <f>ГРБС!H533</f>
        <v>2400</v>
      </c>
      <c r="G412" s="178">
        <f>ГРБС!I533</f>
        <v>544.79999999999995</v>
      </c>
      <c r="H412" s="333">
        <f t="shared" si="169"/>
        <v>22.7</v>
      </c>
      <c r="I412" s="75"/>
    </row>
    <row r="413" spans="1:9" ht="32.25" customHeight="1" thickBot="1" x14ac:dyDescent="0.25">
      <c r="A413" s="362" t="s">
        <v>80</v>
      </c>
      <c r="B413" s="243"/>
      <c r="C413" s="207"/>
      <c r="D413" s="390" t="s">
        <v>79</v>
      </c>
      <c r="E413" s="209">
        <f>E414+E431</f>
        <v>117054.8</v>
      </c>
      <c r="F413" s="209">
        <f t="shared" ref="F413:G413" si="191">F414+F431</f>
        <v>117054.8</v>
      </c>
      <c r="G413" s="209">
        <f t="shared" si="191"/>
        <v>56844.7</v>
      </c>
      <c r="H413" s="323">
        <f t="shared" si="169"/>
        <v>48.56246817729815</v>
      </c>
      <c r="I413" s="75"/>
    </row>
    <row r="414" spans="1:9" ht="48.75" customHeight="1" x14ac:dyDescent="0.2">
      <c r="A414" s="213" t="s">
        <v>80</v>
      </c>
      <c r="B414" s="363" t="s">
        <v>298</v>
      </c>
      <c r="C414" s="61"/>
      <c r="D414" s="248" t="s">
        <v>520</v>
      </c>
      <c r="E414" s="233">
        <f>E415+E421</f>
        <v>53344.800000000003</v>
      </c>
      <c r="F414" s="233">
        <f t="shared" ref="F414:G414" si="192">F415+F421</f>
        <v>53344.800000000003</v>
      </c>
      <c r="G414" s="233">
        <f t="shared" si="192"/>
        <v>22446.2</v>
      </c>
      <c r="H414" s="364">
        <f t="shared" si="169"/>
        <v>42.077578320661061</v>
      </c>
      <c r="I414" s="75"/>
    </row>
    <row r="415" spans="1:9" ht="62.25" customHeight="1" x14ac:dyDescent="0.2">
      <c r="A415" s="213" t="s">
        <v>80</v>
      </c>
      <c r="B415" s="365" t="s">
        <v>347</v>
      </c>
      <c r="C415" s="223"/>
      <c r="D415" s="60" t="s">
        <v>52</v>
      </c>
      <c r="E415" s="308">
        <f>E416+E419</f>
        <v>43726.8</v>
      </c>
      <c r="F415" s="178">
        <f t="shared" ref="F415:G415" si="193">F416+F419</f>
        <v>43726.8</v>
      </c>
      <c r="G415" s="178">
        <f t="shared" si="193"/>
        <v>22081</v>
      </c>
      <c r="H415" s="219">
        <f t="shared" si="169"/>
        <v>50.4976353174712</v>
      </c>
      <c r="I415" s="75"/>
    </row>
    <row r="416" spans="1:9" ht="64.5" customHeight="1" x14ac:dyDescent="0.2">
      <c r="A416" s="220" t="s">
        <v>80</v>
      </c>
      <c r="B416" s="283" t="s">
        <v>683</v>
      </c>
      <c r="C416" s="220"/>
      <c r="D416" s="60" t="s">
        <v>53</v>
      </c>
      <c r="E416" s="253">
        <f>E417+E418</f>
        <v>43576.800000000003</v>
      </c>
      <c r="F416" s="178">
        <f t="shared" ref="F416:G416" si="194">F417+F418</f>
        <v>43576.800000000003</v>
      </c>
      <c r="G416" s="178">
        <f t="shared" si="194"/>
        <v>22081</v>
      </c>
      <c r="H416" s="219">
        <f t="shared" si="169"/>
        <v>50.671458207119379</v>
      </c>
      <c r="I416" s="75"/>
    </row>
    <row r="417" spans="1:9" ht="16.5" customHeight="1" x14ac:dyDescent="0.2">
      <c r="A417" s="213" t="s">
        <v>80</v>
      </c>
      <c r="B417" s="365" t="s">
        <v>683</v>
      </c>
      <c r="C417" s="220" t="s">
        <v>99</v>
      </c>
      <c r="D417" s="60" t="s">
        <v>103</v>
      </c>
      <c r="E417" s="308">
        <f>ГРБС!G538</f>
        <v>20224.3</v>
      </c>
      <c r="F417" s="178">
        <f>ГРБС!H538</f>
        <v>20224.3</v>
      </c>
      <c r="G417" s="178">
        <f>ГРБС!I538</f>
        <v>9552.1</v>
      </c>
      <c r="H417" s="219">
        <f t="shared" si="169"/>
        <v>47.230806505045912</v>
      </c>
      <c r="I417" s="75"/>
    </row>
    <row r="418" spans="1:9" ht="15.75" customHeight="1" x14ac:dyDescent="0.2">
      <c r="A418" s="213" t="s">
        <v>80</v>
      </c>
      <c r="B418" s="365" t="s">
        <v>683</v>
      </c>
      <c r="C418" s="220" t="s">
        <v>100</v>
      </c>
      <c r="D418" s="60" t="s">
        <v>102</v>
      </c>
      <c r="E418" s="308">
        <f>ГРБС!G539</f>
        <v>23352.5</v>
      </c>
      <c r="F418" s="178">
        <f>ГРБС!H539</f>
        <v>23352.5</v>
      </c>
      <c r="G418" s="178">
        <f>ГРБС!I539</f>
        <v>12528.9</v>
      </c>
      <c r="H418" s="219">
        <f t="shared" ref="H418:H491" si="195">G418/F418*100</f>
        <v>53.651215073332615</v>
      </c>
      <c r="I418" s="75"/>
    </row>
    <row r="419" spans="1:9" ht="80.25" customHeight="1" x14ac:dyDescent="0.2">
      <c r="A419" s="213" t="s">
        <v>80</v>
      </c>
      <c r="B419" s="365" t="s">
        <v>684</v>
      </c>
      <c r="C419" s="220"/>
      <c r="D419" s="383" t="s">
        <v>463</v>
      </c>
      <c r="E419" s="253">
        <f>E420</f>
        <v>150</v>
      </c>
      <c r="F419" s="178">
        <f t="shared" ref="F419:G419" si="196">F420</f>
        <v>150</v>
      </c>
      <c r="G419" s="178">
        <f t="shared" si="196"/>
        <v>0</v>
      </c>
      <c r="H419" s="219">
        <f t="shared" si="195"/>
        <v>0</v>
      </c>
      <c r="I419" s="75"/>
    </row>
    <row r="420" spans="1:9" ht="15.75" customHeight="1" x14ac:dyDescent="0.2">
      <c r="A420" s="213" t="s">
        <v>80</v>
      </c>
      <c r="B420" s="283" t="s">
        <v>684</v>
      </c>
      <c r="C420" s="220" t="s">
        <v>99</v>
      </c>
      <c r="D420" s="60" t="s">
        <v>103</v>
      </c>
      <c r="E420" s="253">
        <f>ГРБС!G541</f>
        <v>150</v>
      </c>
      <c r="F420" s="178">
        <f>ГРБС!H541</f>
        <v>150</v>
      </c>
      <c r="G420" s="178">
        <f>ГРБС!I541</f>
        <v>0</v>
      </c>
      <c r="H420" s="219">
        <f t="shared" si="195"/>
        <v>0</v>
      </c>
      <c r="I420" s="75"/>
    </row>
    <row r="421" spans="1:9" ht="79.5" customHeight="1" x14ac:dyDescent="0.2">
      <c r="A421" s="213" t="s">
        <v>80</v>
      </c>
      <c r="B421" s="365" t="s">
        <v>64</v>
      </c>
      <c r="C421" s="220"/>
      <c r="D421" s="221" t="s">
        <v>509</v>
      </c>
      <c r="E421" s="253">
        <f>E428+E422+E424+E426</f>
        <v>9618</v>
      </c>
      <c r="F421" s="178">
        <f t="shared" ref="F421:G421" si="197">F428+F422+F424+F426</f>
        <v>9618</v>
      </c>
      <c r="G421" s="178">
        <f t="shared" si="197"/>
        <v>365.2</v>
      </c>
      <c r="H421" s="219">
        <f t="shared" si="195"/>
        <v>3.7970472031607403</v>
      </c>
      <c r="I421" s="75"/>
    </row>
    <row r="422" spans="1:9" ht="132.75" customHeight="1" x14ac:dyDescent="0.2">
      <c r="A422" s="220" t="s">
        <v>80</v>
      </c>
      <c r="B422" s="365" t="s">
        <v>677</v>
      </c>
      <c r="C422" s="250"/>
      <c r="D422" s="266" t="s">
        <v>678</v>
      </c>
      <c r="E422" s="398">
        <f>E423</f>
        <v>7402.8</v>
      </c>
      <c r="F422" s="178">
        <f t="shared" ref="F422:G422" si="198">F423</f>
        <v>7402.8</v>
      </c>
      <c r="G422" s="178">
        <f t="shared" si="198"/>
        <v>0</v>
      </c>
      <c r="H422" s="219">
        <f t="shared" si="195"/>
        <v>0</v>
      </c>
      <c r="I422" s="75"/>
    </row>
    <row r="423" spans="1:9" ht="18.75" customHeight="1" x14ac:dyDescent="0.2">
      <c r="A423" s="220" t="s">
        <v>80</v>
      </c>
      <c r="B423" s="365" t="s">
        <v>677</v>
      </c>
      <c r="C423" s="220" t="s">
        <v>100</v>
      </c>
      <c r="D423" s="240" t="s">
        <v>102</v>
      </c>
      <c r="E423" s="253">
        <f>ГРБС!G544</f>
        <v>7402.8</v>
      </c>
      <c r="F423" s="178">
        <f>ГРБС!H544</f>
        <v>7402.8</v>
      </c>
      <c r="G423" s="178">
        <f>ГРБС!I544</f>
        <v>0</v>
      </c>
      <c r="H423" s="219">
        <f t="shared" si="195"/>
        <v>0</v>
      </c>
      <c r="I423" s="75"/>
    </row>
    <row r="424" spans="1:9" ht="63.75" customHeight="1" x14ac:dyDescent="0.2">
      <c r="A424" s="220" t="s">
        <v>80</v>
      </c>
      <c r="B424" s="365" t="s">
        <v>65</v>
      </c>
      <c r="C424" s="250"/>
      <c r="D424" s="266" t="s">
        <v>700</v>
      </c>
      <c r="E424" s="398">
        <f>E425</f>
        <v>530</v>
      </c>
      <c r="F424" s="178">
        <f t="shared" ref="F424:G424" si="199">F425</f>
        <v>530</v>
      </c>
      <c r="G424" s="178">
        <f t="shared" si="199"/>
        <v>0</v>
      </c>
      <c r="H424" s="219">
        <f t="shared" si="195"/>
        <v>0</v>
      </c>
      <c r="I424" s="75"/>
    </row>
    <row r="425" spans="1:9" ht="15.75" customHeight="1" x14ac:dyDescent="0.2">
      <c r="A425" s="220" t="s">
        <v>80</v>
      </c>
      <c r="B425" s="365" t="s">
        <v>65</v>
      </c>
      <c r="C425" s="220" t="s">
        <v>100</v>
      </c>
      <c r="D425" s="240" t="s">
        <v>102</v>
      </c>
      <c r="E425" s="253">
        <f>ГРБС!G546</f>
        <v>530</v>
      </c>
      <c r="F425" s="178">
        <f>ГРБС!H546</f>
        <v>530</v>
      </c>
      <c r="G425" s="178">
        <f>ГРБС!I546</f>
        <v>0</v>
      </c>
      <c r="H425" s="219">
        <f t="shared" si="195"/>
        <v>0</v>
      </c>
      <c r="I425" s="75"/>
    </row>
    <row r="426" spans="1:9" ht="60.75" customHeight="1" x14ac:dyDescent="0.2">
      <c r="A426" s="220" t="s">
        <v>80</v>
      </c>
      <c r="B426" s="295" t="s">
        <v>724</v>
      </c>
      <c r="C426" s="220"/>
      <c r="D426" s="60" t="s">
        <v>685</v>
      </c>
      <c r="E426" s="253">
        <f>E427</f>
        <v>934</v>
      </c>
      <c r="F426" s="178">
        <f t="shared" ref="F426:G426" si="200">F427</f>
        <v>934</v>
      </c>
      <c r="G426" s="178">
        <f t="shared" si="200"/>
        <v>0</v>
      </c>
      <c r="H426" s="219">
        <f t="shared" si="195"/>
        <v>0</v>
      </c>
      <c r="I426" s="75"/>
    </row>
    <row r="427" spans="1:9" ht="18" customHeight="1" x14ac:dyDescent="0.2">
      <c r="A427" s="213" t="s">
        <v>80</v>
      </c>
      <c r="B427" s="273" t="s">
        <v>724</v>
      </c>
      <c r="C427" s="220" t="s">
        <v>100</v>
      </c>
      <c r="D427" s="60" t="s">
        <v>102</v>
      </c>
      <c r="E427" s="253">
        <f>ГРБС!G548</f>
        <v>934</v>
      </c>
      <c r="F427" s="178">
        <f>ГРБС!H548</f>
        <v>934</v>
      </c>
      <c r="G427" s="178">
        <f>ГРБС!I548</f>
        <v>0</v>
      </c>
      <c r="H427" s="219">
        <f t="shared" si="195"/>
        <v>0</v>
      </c>
      <c r="I427" s="75"/>
    </row>
    <row r="428" spans="1:9" ht="48.75" customHeight="1" x14ac:dyDescent="0.2">
      <c r="A428" s="213" t="s">
        <v>80</v>
      </c>
      <c r="B428" s="365" t="s">
        <v>86</v>
      </c>
      <c r="C428" s="400"/>
      <c r="D428" s="60" t="s">
        <v>500</v>
      </c>
      <c r="E428" s="253">
        <f>E429+E430</f>
        <v>751.2</v>
      </c>
      <c r="F428" s="178">
        <f t="shared" ref="F428:G428" si="201">F429+F430</f>
        <v>751.2</v>
      </c>
      <c r="G428" s="178">
        <f t="shared" si="201"/>
        <v>365.2</v>
      </c>
      <c r="H428" s="219">
        <f t="shared" si="195"/>
        <v>48.615548455804038</v>
      </c>
      <c r="I428" s="75"/>
    </row>
    <row r="429" spans="1:9" ht="16.5" customHeight="1" x14ac:dyDescent="0.2">
      <c r="A429" s="213" t="s">
        <v>80</v>
      </c>
      <c r="B429" s="365" t="s">
        <v>86</v>
      </c>
      <c r="C429" s="220" t="s">
        <v>99</v>
      </c>
      <c r="D429" s="60" t="s">
        <v>103</v>
      </c>
      <c r="E429" s="253">
        <f>ГРБС!G550</f>
        <v>530</v>
      </c>
      <c r="F429" s="178">
        <f>ГРБС!H550</f>
        <v>530</v>
      </c>
      <c r="G429" s="178">
        <f>ГРБС!I550</f>
        <v>144</v>
      </c>
      <c r="H429" s="219">
        <f t="shared" si="195"/>
        <v>27.169811320754718</v>
      </c>
      <c r="I429" s="75"/>
    </row>
    <row r="430" spans="1:9" ht="16.5" customHeight="1" x14ac:dyDescent="0.2">
      <c r="A430" s="213" t="s">
        <v>80</v>
      </c>
      <c r="B430" s="365" t="s">
        <v>86</v>
      </c>
      <c r="C430" s="213" t="s">
        <v>100</v>
      </c>
      <c r="D430" s="248" t="s">
        <v>102</v>
      </c>
      <c r="E430" s="253">
        <f>ГРБС!G551</f>
        <v>221.2</v>
      </c>
      <c r="F430" s="178">
        <f>ГРБС!H551</f>
        <v>221.2</v>
      </c>
      <c r="G430" s="178">
        <f>ГРБС!I551</f>
        <v>221.2</v>
      </c>
      <c r="H430" s="219">
        <f t="shared" si="195"/>
        <v>100</v>
      </c>
      <c r="I430" s="75"/>
    </row>
    <row r="431" spans="1:9" ht="46.5" customHeight="1" x14ac:dyDescent="0.2">
      <c r="A431" s="213" t="s">
        <v>80</v>
      </c>
      <c r="B431" s="252" t="s">
        <v>56</v>
      </c>
      <c r="C431" s="218"/>
      <c r="D431" s="248" t="s">
        <v>521</v>
      </c>
      <c r="E431" s="233">
        <f>E432</f>
        <v>63710</v>
      </c>
      <c r="F431" s="178">
        <f t="shared" ref="F431:G431" si="202">F432</f>
        <v>63710</v>
      </c>
      <c r="G431" s="178">
        <f t="shared" si="202"/>
        <v>34398.5</v>
      </c>
      <c r="H431" s="219">
        <f t="shared" si="195"/>
        <v>53.992308899701769</v>
      </c>
      <c r="I431" s="75"/>
    </row>
    <row r="432" spans="1:9" ht="32.25" customHeight="1" x14ac:dyDescent="0.2">
      <c r="A432" s="220" t="s">
        <v>80</v>
      </c>
      <c r="B432" s="365" t="s">
        <v>57</v>
      </c>
      <c r="C432" s="220"/>
      <c r="D432" s="60" t="s">
        <v>448</v>
      </c>
      <c r="E432" s="253">
        <f>E433+E436+E438+E440+E442</f>
        <v>63710</v>
      </c>
      <c r="F432" s="178">
        <f t="shared" ref="F432:G432" si="203">F433+F436+F438+F440+F442</f>
        <v>63710</v>
      </c>
      <c r="G432" s="178">
        <f t="shared" si="203"/>
        <v>34398.5</v>
      </c>
      <c r="H432" s="219">
        <f t="shared" si="195"/>
        <v>53.992308899701769</v>
      </c>
      <c r="I432" s="75"/>
    </row>
    <row r="433" spans="1:9" ht="63" customHeight="1" x14ac:dyDescent="0.2">
      <c r="A433" s="220" t="s">
        <v>80</v>
      </c>
      <c r="B433" s="365" t="s">
        <v>559</v>
      </c>
      <c r="C433" s="220"/>
      <c r="D433" s="60" t="s">
        <v>67</v>
      </c>
      <c r="E433" s="308">
        <f>E434+E435</f>
        <v>57483</v>
      </c>
      <c r="F433" s="178">
        <f t="shared" ref="F433:G433" si="204">F434+F435</f>
        <v>57483</v>
      </c>
      <c r="G433" s="178">
        <f t="shared" si="204"/>
        <v>33192.699999999997</v>
      </c>
      <c r="H433" s="219">
        <f t="shared" si="195"/>
        <v>57.743506775916352</v>
      </c>
      <c r="I433" s="75"/>
    </row>
    <row r="434" spans="1:9" ht="15" customHeight="1" x14ac:dyDescent="0.2">
      <c r="A434" s="220" t="s">
        <v>80</v>
      </c>
      <c r="B434" s="365" t="s">
        <v>559</v>
      </c>
      <c r="C434" s="220" t="s">
        <v>99</v>
      </c>
      <c r="D434" s="60" t="s">
        <v>98</v>
      </c>
      <c r="E434" s="308">
        <f>ГРБС!G325</f>
        <v>50432.800000000003</v>
      </c>
      <c r="F434" s="178">
        <f>ГРБС!H325</f>
        <v>50432.800000000003</v>
      </c>
      <c r="G434" s="178">
        <f>ГРБС!I325</f>
        <v>29200</v>
      </c>
      <c r="H434" s="219">
        <f t="shared" si="195"/>
        <v>57.898827747021777</v>
      </c>
      <c r="I434" s="75"/>
    </row>
    <row r="435" spans="1:9" ht="15" customHeight="1" x14ac:dyDescent="0.2">
      <c r="A435" s="220" t="s">
        <v>80</v>
      </c>
      <c r="B435" s="365" t="s">
        <v>559</v>
      </c>
      <c r="C435" s="220" t="s">
        <v>100</v>
      </c>
      <c r="D435" s="60" t="s">
        <v>101</v>
      </c>
      <c r="E435" s="308">
        <f>ГРБС!G326</f>
        <v>7050.2</v>
      </c>
      <c r="F435" s="178">
        <f>ГРБС!H326</f>
        <v>7050.2</v>
      </c>
      <c r="G435" s="178">
        <f>ГРБС!I326</f>
        <v>3992.7</v>
      </c>
      <c r="H435" s="219">
        <f t="shared" si="195"/>
        <v>56.63243595926356</v>
      </c>
      <c r="I435" s="75"/>
    </row>
    <row r="436" spans="1:9" ht="128.25" customHeight="1" x14ac:dyDescent="0.2">
      <c r="A436" s="220" t="s">
        <v>80</v>
      </c>
      <c r="B436" s="366" t="s">
        <v>560</v>
      </c>
      <c r="C436" s="220"/>
      <c r="D436" s="384" t="s">
        <v>423</v>
      </c>
      <c r="E436" s="253">
        <f>E437</f>
        <v>1575.1</v>
      </c>
      <c r="F436" s="178">
        <f t="shared" ref="F436:G436" si="205">F437</f>
        <v>1575.1</v>
      </c>
      <c r="G436" s="178">
        <f t="shared" si="205"/>
        <v>643.79999999999995</v>
      </c>
      <c r="H436" s="219">
        <f t="shared" si="195"/>
        <v>40.87359532728081</v>
      </c>
      <c r="I436" s="75"/>
    </row>
    <row r="437" spans="1:9" ht="17.25" customHeight="1" x14ac:dyDescent="0.2">
      <c r="A437" s="213" t="s">
        <v>80</v>
      </c>
      <c r="B437" s="365" t="s">
        <v>560</v>
      </c>
      <c r="C437" s="220" t="s">
        <v>99</v>
      </c>
      <c r="D437" s="60" t="s">
        <v>98</v>
      </c>
      <c r="E437" s="249">
        <f>ГРБС!G328</f>
        <v>1575.1</v>
      </c>
      <c r="F437" s="178">
        <f>ГРБС!H328</f>
        <v>1575.1</v>
      </c>
      <c r="G437" s="178">
        <f>ГРБС!I328</f>
        <v>643.79999999999995</v>
      </c>
      <c r="H437" s="219">
        <f t="shared" si="195"/>
        <v>40.87359532728081</v>
      </c>
      <c r="I437" s="75"/>
    </row>
    <row r="438" spans="1:9" ht="64.5" customHeight="1" x14ac:dyDescent="0.2">
      <c r="A438" s="220" t="s">
        <v>80</v>
      </c>
      <c r="B438" s="365" t="s">
        <v>650</v>
      </c>
      <c r="C438" s="220"/>
      <c r="D438" s="60" t="s">
        <v>648</v>
      </c>
      <c r="E438" s="253">
        <f>E439</f>
        <v>562</v>
      </c>
      <c r="F438" s="178">
        <f t="shared" ref="F438:G438" si="206">F439</f>
        <v>562</v>
      </c>
      <c r="G438" s="178">
        <f t="shared" si="206"/>
        <v>562</v>
      </c>
      <c r="H438" s="219">
        <f t="shared" si="195"/>
        <v>100</v>
      </c>
      <c r="I438" s="75"/>
    </row>
    <row r="439" spans="1:9" ht="15.75" customHeight="1" x14ac:dyDescent="0.2">
      <c r="A439" s="220" t="s">
        <v>80</v>
      </c>
      <c r="B439" s="365" t="s">
        <v>650</v>
      </c>
      <c r="C439" s="220" t="s">
        <v>99</v>
      </c>
      <c r="D439" s="60" t="s">
        <v>98</v>
      </c>
      <c r="E439" s="253">
        <f>ГРБС!G330</f>
        <v>562</v>
      </c>
      <c r="F439" s="178">
        <f>ГРБС!H330</f>
        <v>562</v>
      </c>
      <c r="G439" s="178">
        <f>ГРБС!I330</f>
        <v>562</v>
      </c>
      <c r="H439" s="219">
        <f t="shared" si="195"/>
        <v>100</v>
      </c>
      <c r="I439" s="75"/>
    </row>
    <row r="440" spans="1:9" ht="46.5" customHeight="1" x14ac:dyDescent="0.2">
      <c r="A440" s="220" t="s">
        <v>80</v>
      </c>
      <c r="B440" s="365" t="s">
        <v>651</v>
      </c>
      <c r="C440" s="220"/>
      <c r="D440" s="60" t="s">
        <v>649</v>
      </c>
      <c r="E440" s="253">
        <f>E441</f>
        <v>552</v>
      </c>
      <c r="F440" s="178">
        <f t="shared" ref="F440:G440" si="207">F441</f>
        <v>552</v>
      </c>
      <c r="G440" s="178">
        <f t="shared" si="207"/>
        <v>0</v>
      </c>
      <c r="H440" s="219">
        <f t="shared" si="195"/>
        <v>0</v>
      </c>
      <c r="I440" s="75"/>
    </row>
    <row r="441" spans="1:9" ht="16.5" customHeight="1" x14ac:dyDescent="0.2">
      <c r="A441" s="220" t="s">
        <v>80</v>
      </c>
      <c r="B441" s="365" t="s">
        <v>651</v>
      </c>
      <c r="C441" s="220" t="s">
        <v>99</v>
      </c>
      <c r="D441" s="60" t="s">
        <v>98</v>
      </c>
      <c r="E441" s="253">
        <f>ГРБС!G332</f>
        <v>552</v>
      </c>
      <c r="F441" s="178">
        <f>ГРБС!H332</f>
        <v>552</v>
      </c>
      <c r="G441" s="178">
        <f>ГРБС!I332</f>
        <v>0</v>
      </c>
      <c r="H441" s="219">
        <f t="shared" si="195"/>
        <v>0</v>
      </c>
      <c r="I441" s="75"/>
    </row>
    <row r="442" spans="1:9" ht="94.5" customHeight="1" x14ac:dyDescent="0.2">
      <c r="A442" s="220" t="s">
        <v>80</v>
      </c>
      <c r="B442" s="68" t="s">
        <v>786</v>
      </c>
      <c r="C442" s="220"/>
      <c r="D442" s="60" t="s">
        <v>785</v>
      </c>
      <c r="E442" s="253">
        <f>E443</f>
        <v>3537.9</v>
      </c>
      <c r="F442" s="178">
        <f t="shared" ref="F442:G442" si="208">F443</f>
        <v>3537.9</v>
      </c>
      <c r="G442" s="178">
        <f t="shared" si="208"/>
        <v>0</v>
      </c>
      <c r="H442" s="219">
        <f t="shared" si="195"/>
        <v>0</v>
      </c>
      <c r="I442" s="75"/>
    </row>
    <row r="443" spans="1:9" ht="18.75" customHeight="1" thickBot="1" x14ac:dyDescent="0.25">
      <c r="A443" s="220" t="s">
        <v>80</v>
      </c>
      <c r="B443" s="68" t="s">
        <v>786</v>
      </c>
      <c r="C443" s="220" t="s">
        <v>99</v>
      </c>
      <c r="D443" s="60" t="s">
        <v>98</v>
      </c>
      <c r="E443" s="233">
        <f>ГРБС!G334</f>
        <v>3537.9</v>
      </c>
      <c r="F443" s="233">
        <f>ГРБС!H334</f>
        <v>3537.9</v>
      </c>
      <c r="G443" s="233">
        <f>ГРБС!I334</f>
        <v>0</v>
      </c>
      <c r="H443" s="333">
        <f t="shared" si="195"/>
        <v>0</v>
      </c>
      <c r="I443" s="75"/>
    </row>
    <row r="444" spans="1:9" ht="15.75" customHeight="1" thickBot="1" x14ac:dyDescent="0.25">
      <c r="A444" s="362" t="s">
        <v>224</v>
      </c>
      <c r="B444" s="243"/>
      <c r="C444" s="207"/>
      <c r="D444" s="290" t="s">
        <v>478</v>
      </c>
      <c r="E444" s="209">
        <f>E445+E459</f>
        <v>30727.599999999999</v>
      </c>
      <c r="F444" s="209">
        <f t="shared" ref="F444:G444" si="209">F445+F459</f>
        <v>30791.899999999998</v>
      </c>
      <c r="G444" s="209">
        <f t="shared" si="209"/>
        <v>6537.7000000000007</v>
      </c>
      <c r="H444" s="323">
        <f t="shared" si="195"/>
        <v>21.231882410633972</v>
      </c>
      <c r="I444" s="75"/>
    </row>
    <row r="445" spans="1:9" ht="80.25" customHeight="1" x14ac:dyDescent="0.2">
      <c r="A445" s="61" t="s">
        <v>224</v>
      </c>
      <c r="B445" s="363" t="s">
        <v>302</v>
      </c>
      <c r="C445" s="218"/>
      <c r="D445" s="259" t="s">
        <v>642</v>
      </c>
      <c r="E445" s="249">
        <f>E446+E452</f>
        <v>4191</v>
      </c>
      <c r="F445" s="233">
        <f t="shared" ref="F445:G445" si="210">F446+F452</f>
        <v>4255.3</v>
      </c>
      <c r="G445" s="233">
        <f t="shared" si="210"/>
        <v>1365</v>
      </c>
      <c r="H445" s="364">
        <f t="shared" si="195"/>
        <v>32.07764434939957</v>
      </c>
      <c r="I445" s="75"/>
    </row>
    <row r="446" spans="1:9" ht="46.5" customHeight="1" x14ac:dyDescent="0.2">
      <c r="A446" s="220" t="s">
        <v>224</v>
      </c>
      <c r="B446" s="363" t="s">
        <v>172</v>
      </c>
      <c r="C446" s="261"/>
      <c r="D446" s="62" t="s">
        <v>643</v>
      </c>
      <c r="E446" s="253">
        <f>E447+E449</f>
        <v>3931</v>
      </c>
      <c r="F446" s="178">
        <f t="shared" ref="F446:G446" si="211">F447+F449</f>
        <v>3931</v>
      </c>
      <c r="G446" s="178">
        <f t="shared" si="211"/>
        <v>1347</v>
      </c>
      <c r="H446" s="219">
        <f t="shared" si="195"/>
        <v>34.266090053421522</v>
      </c>
      <c r="I446" s="75"/>
    </row>
    <row r="447" spans="1:9" ht="78" customHeight="1" x14ac:dyDescent="0.2">
      <c r="A447" s="220" t="s">
        <v>224</v>
      </c>
      <c r="B447" s="363" t="s">
        <v>173</v>
      </c>
      <c r="C447" s="261"/>
      <c r="D447" s="60" t="s">
        <v>88</v>
      </c>
      <c r="E447" s="253">
        <f>E448</f>
        <v>136</v>
      </c>
      <c r="F447" s="178">
        <f t="shared" ref="F447:G447" si="212">F448</f>
        <v>136</v>
      </c>
      <c r="G447" s="178">
        <f t="shared" si="212"/>
        <v>7</v>
      </c>
      <c r="H447" s="219">
        <f t="shared" si="195"/>
        <v>5.1470588235294112</v>
      </c>
      <c r="I447" s="75"/>
    </row>
    <row r="448" spans="1:9" ht="45.75" customHeight="1" x14ac:dyDescent="0.2">
      <c r="A448" s="220" t="s">
        <v>224</v>
      </c>
      <c r="B448" s="363" t="s">
        <v>173</v>
      </c>
      <c r="C448" s="220" t="s">
        <v>153</v>
      </c>
      <c r="D448" s="60" t="s">
        <v>154</v>
      </c>
      <c r="E448" s="253">
        <f>ГРБС!G339</f>
        <v>136</v>
      </c>
      <c r="F448" s="178">
        <f>ГРБС!H339</f>
        <v>136</v>
      </c>
      <c r="G448" s="178">
        <f>ГРБС!I339</f>
        <v>7</v>
      </c>
      <c r="H448" s="219">
        <f t="shared" si="195"/>
        <v>5.1470588235294112</v>
      </c>
      <c r="I448" s="75"/>
    </row>
    <row r="449" spans="1:9" ht="61.5" customHeight="1" x14ac:dyDescent="0.2">
      <c r="A449" s="220" t="s">
        <v>224</v>
      </c>
      <c r="B449" s="252" t="s">
        <v>641</v>
      </c>
      <c r="C449" s="220"/>
      <c r="D449" s="62" t="s">
        <v>647</v>
      </c>
      <c r="E449" s="249">
        <f>E450+E451</f>
        <v>3795</v>
      </c>
      <c r="F449" s="178">
        <f t="shared" ref="F449:G449" si="213">F450+F451</f>
        <v>3795</v>
      </c>
      <c r="G449" s="178">
        <f t="shared" si="213"/>
        <v>1340</v>
      </c>
      <c r="H449" s="219">
        <f t="shared" si="195"/>
        <v>35.30961791831357</v>
      </c>
      <c r="I449" s="75"/>
    </row>
    <row r="450" spans="1:9" ht="33.75" customHeight="1" x14ac:dyDescent="0.2">
      <c r="A450" s="223" t="s">
        <v>224</v>
      </c>
      <c r="B450" s="252" t="s">
        <v>641</v>
      </c>
      <c r="C450" s="223" t="s">
        <v>188</v>
      </c>
      <c r="D450" s="60" t="s">
        <v>196</v>
      </c>
      <c r="E450" s="249">
        <f>ГРБС!G341</f>
        <v>3078</v>
      </c>
      <c r="F450" s="178">
        <f>ГРБС!H341</f>
        <v>3078</v>
      </c>
      <c r="G450" s="178">
        <f>ГРБС!I341</f>
        <v>1241.9000000000001</v>
      </c>
      <c r="H450" s="219">
        <f t="shared" si="195"/>
        <v>40.347628330084476</v>
      </c>
      <c r="I450" s="75"/>
    </row>
    <row r="451" spans="1:9" ht="45.75" customHeight="1" x14ac:dyDescent="0.2">
      <c r="A451" s="223" t="s">
        <v>224</v>
      </c>
      <c r="B451" s="252" t="s">
        <v>641</v>
      </c>
      <c r="C451" s="223" t="s">
        <v>153</v>
      </c>
      <c r="D451" s="60" t="s">
        <v>154</v>
      </c>
      <c r="E451" s="249">
        <f>ГРБС!G342</f>
        <v>717</v>
      </c>
      <c r="F451" s="178">
        <f>ГРБС!H342</f>
        <v>717</v>
      </c>
      <c r="G451" s="178">
        <f>ГРБС!I342</f>
        <v>98.1</v>
      </c>
      <c r="H451" s="219">
        <f t="shared" si="195"/>
        <v>13.682008368200835</v>
      </c>
      <c r="I451" s="75"/>
    </row>
    <row r="452" spans="1:9" ht="63" customHeight="1" x14ac:dyDescent="0.2">
      <c r="A452" s="220" t="s">
        <v>224</v>
      </c>
      <c r="B452" s="252" t="s">
        <v>174</v>
      </c>
      <c r="C452" s="261"/>
      <c r="D452" s="62" t="s">
        <v>644</v>
      </c>
      <c r="E452" s="253">
        <f>E453+E455+E457</f>
        <v>260</v>
      </c>
      <c r="F452" s="253">
        <f t="shared" ref="F452:G452" si="214">F453+F455+F457</f>
        <v>324.3</v>
      </c>
      <c r="G452" s="253">
        <f t="shared" si="214"/>
        <v>18</v>
      </c>
      <c r="H452" s="219">
        <f t="shared" si="195"/>
        <v>5.5504162812210911</v>
      </c>
      <c r="I452" s="75"/>
    </row>
    <row r="453" spans="1:9" ht="47.25" customHeight="1" x14ac:dyDescent="0.2">
      <c r="A453" s="220" t="s">
        <v>224</v>
      </c>
      <c r="B453" s="252" t="s">
        <v>175</v>
      </c>
      <c r="C453" s="261"/>
      <c r="D453" s="60" t="s">
        <v>407</v>
      </c>
      <c r="E453" s="253">
        <f>E454</f>
        <v>242</v>
      </c>
      <c r="F453" s="178">
        <f t="shared" ref="F453:G453" si="215">F454</f>
        <v>242</v>
      </c>
      <c r="G453" s="178">
        <f t="shared" si="215"/>
        <v>0</v>
      </c>
      <c r="H453" s="219">
        <f t="shared" si="195"/>
        <v>0</v>
      </c>
      <c r="I453" s="75"/>
    </row>
    <row r="454" spans="1:9" ht="47.25" customHeight="1" x14ac:dyDescent="0.2">
      <c r="A454" s="220" t="s">
        <v>224</v>
      </c>
      <c r="B454" s="252" t="s">
        <v>175</v>
      </c>
      <c r="C454" s="220" t="s">
        <v>153</v>
      </c>
      <c r="D454" s="60" t="s">
        <v>154</v>
      </c>
      <c r="E454" s="253">
        <f>ГРБС!G345</f>
        <v>242</v>
      </c>
      <c r="F454" s="178">
        <f>ГРБС!H345</f>
        <v>242</v>
      </c>
      <c r="G454" s="178">
        <f>ГРБС!I345</f>
        <v>0</v>
      </c>
      <c r="H454" s="219">
        <f t="shared" si="195"/>
        <v>0</v>
      </c>
      <c r="I454" s="75"/>
    </row>
    <row r="455" spans="1:9" ht="76.5" customHeight="1" x14ac:dyDescent="0.2">
      <c r="A455" s="220" t="s">
        <v>224</v>
      </c>
      <c r="B455" s="252" t="s">
        <v>176</v>
      </c>
      <c r="C455" s="220"/>
      <c r="D455" s="60" t="s">
        <v>264</v>
      </c>
      <c r="E455" s="253">
        <f>E456</f>
        <v>18</v>
      </c>
      <c r="F455" s="178">
        <f t="shared" ref="F455:G455" si="216">F456</f>
        <v>18</v>
      </c>
      <c r="G455" s="178">
        <f t="shared" si="216"/>
        <v>18</v>
      </c>
      <c r="H455" s="219">
        <f t="shared" si="195"/>
        <v>100</v>
      </c>
      <c r="I455" s="75"/>
    </row>
    <row r="456" spans="1:9" ht="45.75" customHeight="1" x14ac:dyDescent="0.2">
      <c r="A456" s="220" t="s">
        <v>224</v>
      </c>
      <c r="B456" s="252" t="s">
        <v>176</v>
      </c>
      <c r="C456" s="220" t="s">
        <v>153</v>
      </c>
      <c r="D456" s="60" t="s">
        <v>154</v>
      </c>
      <c r="E456" s="253">
        <f>ГРБС!G354</f>
        <v>18</v>
      </c>
      <c r="F456" s="178">
        <f>ГРБС!H354</f>
        <v>18</v>
      </c>
      <c r="G456" s="178">
        <f>ГРБС!I354</f>
        <v>18</v>
      </c>
      <c r="H456" s="219">
        <f t="shared" si="195"/>
        <v>100</v>
      </c>
      <c r="I456" s="75"/>
    </row>
    <row r="457" spans="1:9" ht="45.75" customHeight="1" x14ac:dyDescent="0.2">
      <c r="A457" s="220" t="s">
        <v>224</v>
      </c>
      <c r="B457" s="220" t="s">
        <v>798</v>
      </c>
      <c r="C457" s="220"/>
      <c r="D457" s="351" t="s">
        <v>797</v>
      </c>
      <c r="E457" s="249">
        <f>E458</f>
        <v>0</v>
      </c>
      <c r="F457" s="249">
        <f t="shared" ref="F457:G457" si="217">F458</f>
        <v>64.3</v>
      </c>
      <c r="G457" s="249">
        <f t="shared" si="217"/>
        <v>0</v>
      </c>
      <c r="H457" s="219">
        <f t="shared" si="195"/>
        <v>0</v>
      </c>
      <c r="I457" s="75"/>
    </row>
    <row r="458" spans="1:9" ht="45.75" customHeight="1" x14ac:dyDescent="0.2">
      <c r="A458" s="220" t="s">
        <v>224</v>
      </c>
      <c r="B458" s="220" t="s">
        <v>798</v>
      </c>
      <c r="C458" s="220" t="s">
        <v>153</v>
      </c>
      <c r="D458" s="351" t="s">
        <v>154</v>
      </c>
      <c r="E458" s="249">
        <f>ГРБС!G356</f>
        <v>0</v>
      </c>
      <c r="F458" s="249">
        <f>ГРБС!H356</f>
        <v>64.3</v>
      </c>
      <c r="G458" s="249">
        <f>ГРБС!I356</f>
        <v>0</v>
      </c>
      <c r="H458" s="219">
        <f t="shared" si="195"/>
        <v>0</v>
      </c>
      <c r="I458" s="75"/>
    </row>
    <row r="459" spans="1:9" ht="51" customHeight="1" x14ac:dyDescent="0.2">
      <c r="A459" s="220" t="s">
        <v>224</v>
      </c>
      <c r="B459" s="252" t="s">
        <v>298</v>
      </c>
      <c r="C459" s="220"/>
      <c r="D459" s="60" t="s">
        <v>520</v>
      </c>
      <c r="E459" s="249">
        <f>E460+E476</f>
        <v>26536.6</v>
      </c>
      <c r="F459" s="178">
        <f t="shared" ref="F459:G459" si="218">F460+F476</f>
        <v>26536.6</v>
      </c>
      <c r="G459" s="178">
        <f t="shared" si="218"/>
        <v>5172.7000000000007</v>
      </c>
      <c r="H459" s="219">
        <f t="shared" si="195"/>
        <v>19.492700647407734</v>
      </c>
      <c r="I459" s="75"/>
    </row>
    <row r="460" spans="1:9" ht="62.25" customHeight="1" x14ac:dyDescent="0.2">
      <c r="A460" s="220" t="s">
        <v>224</v>
      </c>
      <c r="B460" s="252" t="s">
        <v>347</v>
      </c>
      <c r="C460" s="220"/>
      <c r="D460" s="60" t="s">
        <v>52</v>
      </c>
      <c r="E460" s="253">
        <f>E461+E471+E466+E473</f>
        <v>23036.6</v>
      </c>
      <c r="F460" s="178">
        <f t="shared" ref="F460:G460" si="219">F461+F471+F466+F473</f>
        <v>23036.6</v>
      </c>
      <c r="G460" s="178">
        <f t="shared" si="219"/>
        <v>5172.7000000000007</v>
      </c>
      <c r="H460" s="219">
        <f t="shared" si="195"/>
        <v>22.454268425028005</v>
      </c>
      <c r="I460" s="75"/>
    </row>
    <row r="461" spans="1:9" ht="47.25" customHeight="1" x14ac:dyDescent="0.2">
      <c r="A461" s="220" t="s">
        <v>224</v>
      </c>
      <c r="B461" s="365" t="s">
        <v>687</v>
      </c>
      <c r="C461" s="220"/>
      <c r="D461" s="60" t="s">
        <v>54</v>
      </c>
      <c r="E461" s="253">
        <f>E463+E462+E464+E465</f>
        <v>5505.8</v>
      </c>
      <c r="F461" s="253">
        <f t="shared" ref="F461:G461" si="220">F463+F462+F464+F465</f>
        <v>5505.8</v>
      </c>
      <c r="G461" s="253">
        <f t="shared" si="220"/>
        <v>3895.6000000000004</v>
      </c>
      <c r="H461" s="219">
        <f t="shared" si="195"/>
        <v>70.754477096879654</v>
      </c>
      <c r="I461" s="75"/>
    </row>
    <row r="462" spans="1:9" ht="47.25" customHeight="1" x14ac:dyDescent="0.2">
      <c r="A462" s="220" t="s">
        <v>224</v>
      </c>
      <c r="B462" s="68" t="s">
        <v>687</v>
      </c>
      <c r="C462" s="220" t="s">
        <v>153</v>
      </c>
      <c r="D462" s="60" t="s">
        <v>154</v>
      </c>
      <c r="E462" s="253">
        <f>ГРБС!G556</f>
        <v>0</v>
      </c>
      <c r="F462" s="178">
        <f>ГРБС!H556</f>
        <v>438.7</v>
      </c>
      <c r="G462" s="178">
        <f>ГРБС!I556</f>
        <v>40.799999999999997</v>
      </c>
      <c r="H462" s="219">
        <f t="shared" si="195"/>
        <v>9.3002051515842261</v>
      </c>
      <c r="I462" s="75"/>
    </row>
    <row r="463" spans="1:9" ht="45" customHeight="1" x14ac:dyDescent="0.2">
      <c r="A463" s="220" t="s">
        <v>224</v>
      </c>
      <c r="B463" s="68" t="s">
        <v>687</v>
      </c>
      <c r="C463" s="220" t="s">
        <v>387</v>
      </c>
      <c r="D463" s="60" t="s">
        <v>199</v>
      </c>
      <c r="E463" s="253">
        <f>ГРБС!G557</f>
        <v>5505.8</v>
      </c>
      <c r="F463" s="178">
        <f>ГРБС!H557</f>
        <v>64.599999999999994</v>
      </c>
      <c r="G463" s="178">
        <f>ГРБС!I557</f>
        <v>0</v>
      </c>
      <c r="H463" s="219">
        <f t="shared" si="195"/>
        <v>0</v>
      </c>
      <c r="I463" s="75"/>
    </row>
    <row r="464" spans="1:9" ht="18" customHeight="1" x14ac:dyDescent="0.2">
      <c r="A464" s="220" t="s">
        <v>224</v>
      </c>
      <c r="B464" s="68" t="s">
        <v>687</v>
      </c>
      <c r="C464" s="220" t="s">
        <v>99</v>
      </c>
      <c r="D464" s="60" t="s">
        <v>103</v>
      </c>
      <c r="E464" s="253">
        <f>ГРБС!G558</f>
        <v>0</v>
      </c>
      <c r="F464" s="178">
        <f>ГРБС!H558</f>
        <v>1238.2</v>
      </c>
      <c r="G464" s="178">
        <f>ГРБС!I558</f>
        <v>1197</v>
      </c>
      <c r="H464" s="219">
        <f t="shared" si="195"/>
        <v>96.672589242448709</v>
      </c>
      <c r="I464" s="75"/>
    </row>
    <row r="465" spans="1:13" ht="15" customHeight="1" x14ac:dyDescent="0.2">
      <c r="A465" s="220" t="s">
        <v>224</v>
      </c>
      <c r="B465" s="68" t="s">
        <v>687</v>
      </c>
      <c r="C465" s="220" t="s">
        <v>100</v>
      </c>
      <c r="D465" s="240" t="s">
        <v>102</v>
      </c>
      <c r="E465" s="253">
        <f>ГРБС!G559</f>
        <v>0</v>
      </c>
      <c r="F465" s="178">
        <f>ГРБС!H559</f>
        <v>3764.3</v>
      </c>
      <c r="G465" s="178">
        <f>ГРБС!I559</f>
        <v>2657.8</v>
      </c>
      <c r="H465" s="219">
        <f t="shared" si="195"/>
        <v>70.60542464734479</v>
      </c>
      <c r="I465" s="75"/>
    </row>
    <row r="466" spans="1:13" ht="77.25" customHeight="1" x14ac:dyDescent="0.2">
      <c r="A466" s="220" t="s">
        <v>224</v>
      </c>
      <c r="B466" s="365" t="s">
        <v>688</v>
      </c>
      <c r="C466" s="220"/>
      <c r="D466" s="60" t="s">
        <v>516</v>
      </c>
      <c r="E466" s="253">
        <f>E468+E467+E469+E470</f>
        <v>14686.2</v>
      </c>
      <c r="F466" s="253">
        <f t="shared" ref="F466:G466" si="221">F468+F467+F469+F470</f>
        <v>14686.2</v>
      </c>
      <c r="G466" s="253">
        <f t="shared" si="221"/>
        <v>1047.0999999999999</v>
      </c>
      <c r="H466" s="219">
        <f t="shared" si="195"/>
        <v>7.1298225545069513</v>
      </c>
      <c r="I466" s="75"/>
      <c r="M466" s="57" t="s">
        <v>413</v>
      </c>
    </row>
    <row r="467" spans="1:13" ht="50.25" customHeight="1" x14ac:dyDescent="0.2">
      <c r="A467" s="220" t="s">
        <v>224</v>
      </c>
      <c r="B467" s="68" t="s">
        <v>688</v>
      </c>
      <c r="C467" s="220" t="s">
        <v>153</v>
      </c>
      <c r="D467" s="60" t="s">
        <v>154</v>
      </c>
      <c r="E467" s="253">
        <f>ГРБС!G561</f>
        <v>0</v>
      </c>
      <c r="F467" s="178">
        <f>ГРБС!H561</f>
        <v>161.80000000000001</v>
      </c>
      <c r="G467" s="178">
        <f>ГРБС!I561</f>
        <v>0</v>
      </c>
      <c r="H467" s="219">
        <f t="shared" si="195"/>
        <v>0</v>
      </c>
      <c r="I467" s="75"/>
    </row>
    <row r="468" spans="1:13" ht="45" customHeight="1" x14ac:dyDescent="0.2">
      <c r="A468" s="220" t="s">
        <v>224</v>
      </c>
      <c r="B468" s="68" t="s">
        <v>688</v>
      </c>
      <c r="C468" s="220" t="s">
        <v>387</v>
      </c>
      <c r="D468" s="60" t="s">
        <v>199</v>
      </c>
      <c r="E468" s="253">
        <f>ГРБС!G562</f>
        <v>14686.2</v>
      </c>
      <c r="F468" s="178">
        <f>ГРБС!H562</f>
        <v>518</v>
      </c>
      <c r="G468" s="178">
        <f>ГРБС!I562</f>
        <v>0</v>
      </c>
      <c r="H468" s="219">
        <f t="shared" si="195"/>
        <v>0</v>
      </c>
      <c r="I468" s="75"/>
    </row>
    <row r="469" spans="1:13" ht="18" customHeight="1" x14ac:dyDescent="0.2">
      <c r="A469" s="220" t="s">
        <v>224</v>
      </c>
      <c r="B469" s="68" t="s">
        <v>688</v>
      </c>
      <c r="C469" s="220" t="s">
        <v>99</v>
      </c>
      <c r="D469" s="60" t="s">
        <v>103</v>
      </c>
      <c r="E469" s="253">
        <f>ГРБС!G563</f>
        <v>0</v>
      </c>
      <c r="F469" s="178">
        <f>ГРБС!H563</f>
        <v>1442.7</v>
      </c>
      <c r="G469" s="178">
        <f>ГРБС!I563</f>
        <v>0</v>
      </c>
      <c r="H469" s="219">
        <f t="shared" si="195"/>
        <v>0</v>
      </c>
      <c r="I469" s="75"/>
    </row>
    <row r="470" spans="1:13" ht="21" customHeight="1" x14ac:dyDescent="0.2">
      <c r="A470" s="220" t="s">
        <v>224</v>
      </c>
      <c r="B470" s="68" t="s">
        <v>688</v>
      </c>
      <c r="C470" s="220" t="s">
        <v>100</v>
      </c>
      <c r="D470" s="240" t="s">
        <v>102</v>
      </c>
      <c r="E470" s="253">
        <f>ГРБС!G564</f>
        <v>0</v>
      </c>
      <c r="F470" s="178">
        <f>ГРБС!H564</f>
        <v>12563.7</v>
      </c>
      <c r="G470" s="178">
        <f>ГРБС!I564</f>
        <v>1047.0999999999999</v>
      </c>
      <c r="H470" s="219">
        <f t="shared" si="195"/>
        <v>8.3343282631708799</v>
      </c>
      <c r="I470" s="75"/>
    </row>
    <row r="471" spans="1:13" ht="45.75" customHeight="1" x14ac:dyDescent="0.2">
      <c r="A471" s="220" t="s">
        <v>224</v>
      </c>
      <c r="B471" s="365" t="s">
        <v>66</v>
      </c>
      <c r="C471" s="220"/>
      <c r="D471" s="60" t="s">
        <v>462</v>
      </c>
      <c r="E471" s="253">
        <f>E472</f>
        <v>1000</v>
      </c>
      <c r="F471" s="178">
        <f t="shared" ref="F471:G471" si="222">F472</f>
        <v>1000</v>
      </c>
      <c r="G471" s="178">
        <f t="shared" si="222"/>
        <v>230</v>
      </c>
      <c r="H471" s="219">
        <f t="shared" si="195"/>
        <v>23</v>
      </c>
      <c r="I471" s="75"/>
    </row>
    <row r="472" spans="1:13" ht="18" customHeight="1" x14ac:dyDescent="0.2">
      <c r="A472" s="220" t="s">
        <v>224</v>
      </c>
      <c r="B472" s="365" t="s">
        <v>66</v>
      </c>
      <c r="C472" s="220" t="s">
        <v>100</v>
      </c>
      <c r="D472" s="60" t="s">
        <v>101</v>
      </c>
      <c r="E472" s="253">
        <f>ГРБС!G566</f>
        <v>1000</v>
      </c>
      <c r="F472" s="178">
        <f>ГРБС!H566</f>
        <v>1000</v>
      </c>
      <c r="G472" s="178">
        <f>ГРБС!I566</f>
        <v>230</v>
      </c>
      <c r="H472" s="219">
        <f t="shared" si="195"/>
        <v>23</v>
      </c>
      <c r="I472" s="75"/>
    </row>
    <row r="473" spans="1:13" ht="158.25" customHeight="1" x14ac:dyDescent="0.2">
      <c r="A473" s="220" t="s">
        <v>224</v>
      </c>
      <c r="B473" s="365" t="s">
        <v>689</v>
      </c>
      <c r="C473" s="220"/>
      <c r="D473" s="60" t="s">
        <v>501</v>
      </c>
      <c r="E473" s="253">
        <f>E474+E475</f>
        <v>1844.6000000000001</v>
      </c>
      <c r="F473" s="178">
        <f t="shared" ref="F473:G473" si="223">F474+F475</f>
        <v>1844.6000000000001</v>
      </c>
      <c r="G473" s="178">
        <f t="shared" si="223"/>
        <v>0</v>
      </c>
      <c r="H473" s="219">
        <f t="shared" si="195"/>
        <v>0</v>
      </c>
      <c r="I473" s="75"/>
    </row>
    <row r="474" spans="1:13" ht="47.25" customHeight="1" x14ac:dyDescent="0.2">
      <c r="A474" s="220" t="s">
        <v>224</v>
      </c>
      <c r="B474" s="365" t="s">
        <v>689</v>
      </c>
      <c r="C474" s="220" t="s">
        <v>387</v>
      </c>
      <c r="D474" s="60" t="s">
        <v>199</v>
      </c>
      <c r="E474" s="253">
        <f>ГРБС!G568</f>
        <v>1740.2</v>
      </c>
      <c r="F474" s="178">
        <f>ГРБС!H568</f>
        <v>1740.2</v>
      </c>
      <c r="G474" s="178">
        <f>ГРБС!I568</f>
        <v>0</v>
      </c>
      <c r="H474" s="219">
        <f t="shared" si="195"/>
        <v>0</v>
      </c>
      <c r="I474" s="75"/>
    </row>
    <row r="475" spans="1:13" ht="48.75" customHeight="1" x14ac:dyDescent="0.2">
      <c r="A475" s="220" t="s">
        <v>224</v>
      </c>
      <c r="B475" s="365" t="s">
        <v>689</v>
      </c>
      <c r="C475" s="213" t="s">
        <v>153</v>
      </c>
      <c r="D475" s="248" t="s">
        <v>154</v>
      </c>
      <c r="E475" s="253">
        <f>ГРБС!G569</f>
        <v>104.4</v>
      </c>
      <c r="F475" s="178">
        <f>ГРБС!H569</f>
        <v>104.4</v>
      </c>
      <c r="G475" s="178">
        <f>ГРБС!I569</f>
        <v>0</v>
      </c>
      <c r="H475" s="219">
        <f t="shared" si="195"/>
        <v>0</v>
      </c>
      <c r="I475" s="75"/>
    </row>
    <row r="476" spans="1:13" ht="75.75" customHeight="1" x14ac:dyDescent="0.2">
      <c r="A476" s="220" t="s">
        <v>224</v>
      </c>
      <c r="B476" s="365" t="s">
        <v>64</v>
      </c>
      <c r="C476" s="220"/>
      <c r="D476" s="60" t="s">
        <v>447</v>
      </c>
      <c r="E476" s="253">
        <f>E477</f>
        <v>3500</v>
      </c>
      <c r="F476" s="178">
        <f t="shared" ref="F476:G477" si="224">F477</f>
        <v>3500</v>
      </c>
      <c r="G476" s="178">
        <f t="shared" si="224"/>
        <v>0</v>
      </c>
      <c r="H476" s="219">
        <f t="shared" si="195"/>
        <v>0</v>
      </c>
      <c r="I476" s="75"/>
    </row>
    <row r="477" spans="1:13" ht="93.75" customHeight="1" x14ac:dyDescent="0.2">
      <c r="A477" s="220" t="s">
        <v>224</v>
      </c>
      <c r="B477" s="365" t="s">
        <v>690</v>
      </c>
      <c r="C477" s="220"/>
      <c r="D477" s="60" t="s">
        <v>185</v>
      </c>
      <c r="E477" s="253">
        <f>E478</f>
        <v>3500</v>
      </c>
      <c r="F477" s="178">
        <f t="shared" si="224"/>
        <v>3500</v>
      </c>
      <c r="G477" s="178">
        <f t="shared" si="224"/>
        <v>0</v>
      </c>
      <c r="H477" s="219">
        <f t="shared" si="195"/>
        <v>0</v>
      </c>
      <c r="I477" s="75"/>
    </row>
    <row r="478" spans="1:13" ht="16.5" customHeight="1" thickBot="1" x14ac:dyDescent="0.25">
      <c r="A478" s="61" t="s">
        <v>224</v>
      </c>
      <c r="B478" s="283" t="s">
        <v>690</v>
      </c>
      <c r="C478" s="223" t="s">
        <v>100</v>
      </c>
      <c r="D478" s="221" t="s">
        <v>102</v>
      </c>
      <c r="E478" s="308">
        <f>ГРБС!G572</f>
        <v>3500</v>
      </c>
      <c r="F478" s="233">
        <f>ГРБС!H572</f>
        <v>3500</v>
      </c>
      <c r="G478" s="233">
        <f>ГРБС!I572</f>
        <v>0</v>
      </c>
      <c r="H478" s="333">
        <f t="shared" si="195"/>
        <v>0</v>
      </c>
      <c r="I478" s="75"/>
    </row>
    <row r="479" spans="1:13" ht="30.75" customHeight="1" thickBot="1" x14ac:dyDescent="0.25">
      <c r="A479" s="362" t="s">
        <v>231</v>
      </c>
      <c r="B479" s="243"/>
      <c r="C479" s="207"/>
      <c r="D479" s="290" t="s">
        <v>230</v>
      </c>
      <c r="E479" s="209">
        <f>E480+E487</f>
        <v>36753.4</v>
      </c>
      <c r="F479" s="209">
        <f t="shared" ref="F479:G479" si="225">F480+F487</f>
        <v>40609.4</v>
      </c>
      <c r="G479" s="209">
        <f t="shared" si="225"/>
        <v>17619.600000000002</v>
      </c>
      <c r="H479" s="323">
        <f t="shared" si="195"/>
        <v>43.387984062803199</v>
      </c>
      <c r="I479" s="75"/>
    </row>
    <row r="480" spans="1:13" ht="43.5" customHeight="1" x14ac:dyDescent="0.2">
      <c r="A480" s="213" t="s">
        <v>231</v>
      </c>
      <c r="B480" s="363" t="s">
        <v>298</v>
      </c>
      <c r="C480" s="310"/>
      <c r="D480" s="248" t="s">
        <v>520</v>
      </c>
      <c r="E480" s="249">
        <f>E481</f>
        <v>36753.4</v>
      </c>
      <c r="F480" s="233">
        <f t="shared" ref="F480:G480" si="226">F481</f>
        <v>36753.4</v>
      </c>
      <c r="G480" s="233">
        <f t="shared" si="226"/>
        <v>17619.600000000002</v>
      </c>
      <c r="H480" s="364">
        <f t="shared" si="195"/>
        <v>47.940054525567703</v>
      </c>
      <c r="I480" s="75"/>
    </row>
    <row r="481" spans="1:12" ht="77.25" customHeight="1" x14ac:dyDescent="0.2">
      <c r="A481" s="220" t="s">
        <v>231</v>
      </c>
      <c r="B481" s="365" t="s">
        <v>348</v>
      </c>
      <c r="C481" s="276"/>
      <c r="D481" s="60" t="s">
        <v>534</v>
      </c>
      <c r="E481" s="253">
        <f>E482+E485</f>
        <v>36753.4</v>
      </c>
      <c r="F481" s="178">
        <f t="shared" ref="F481:G481" si="227">F482+F485</f>
        <v>36753.4</v>
      </c>
      <c r="G481" s="178">
        <f t="shared" si="227"/>
        <v>17619.600000000002</v>
      </c>
      <c r="H481" s="219">
        <f t="shared" si="195"/>
        <v>47.940054525567703</v>
      </c>
      <c r="I481" s="75"/>
    </row>
    <row r="482" spans="1:12" ht="47.25" customHeight="1" x14ac:dyDescent="0.2">
      <c r="A482" s="220" t="s">
        <v>231</v>
      </c>
      <c r="B482" s="365" t="s">
        <v>692</v>
      </c>
      <c r="C482" s="220"/>
      <c r="D482" s="60" t="s">
        <v>152</v>
      </c>
      <c r="E482" s="253">
        <f>E483+E484</f>
        <v>6745.3</v>
      </c>
      <c r="F482" s="178">
        <f t="shared" ref="F482:G482" si="228">F483+F484</f>
        <v>6745.3</v>
      </c>
      <c r="G482" s="178">
        <f t="shared" si="228"/>
        <v>2950.9</v>
      </c>
      <c r="H482" s="219">
        <f t="shared" si="195"/>
        <v>43.747498258046342</v>
      </c>
      <c r="I482" s="75"/>
    </row>
    <row r="483" spans="1:12" ht="45" customHeight="1" x14ac:dyDescent="0.2">
      <c r="A483" s="220" t="s">
        <v>231</v>
      </c>
      <c r="B483" s="365" t="s">
        <v>692</v>
      </c>
      <c r="C483" s="220" t="s">
        <v>150</v>
      </c>
      <c r="D483" s="60" t="s">
        <v>151</v>
      </c>
      <c r="E483" s="253">
        <f>ГРБС!G577</f>
        <v>6237.6</v>
      </c>
      <c r="F483" s="178">
        <f>ГРБС!H577</f>
        <v>6237.6</v>
      </c>
      <c r="G483" s="178">
        <f>ГРБС!I577</f>
        <v>2715</v>
      </c>
      <c r="H483" s="219">
        <f t="shared" si="195"/>
        <v>43.526356290881111</v>
      </c>
      <c r="I483" s="75"/>
    </row>
    <row r="484" spans="1:12" ht="48" customHeight="1" x14ac:dyDescent="0.2">
      <c r="A484" s="220" t="s">
        <v>231</v>
      </c>
      <c r="B484" s="365" t="s">
        <v>692</v>
      </c>
      <c r="C484" s="220" t="s">
        <v>153</v>
      </c>
      <c r="D484" s="60" t="s">
        <v>154</v>
      </c>
      <c r="E484" s="253">
        <f>ГРБС!G578</f>
        <v>507.7</v>
      </c>
      <c r="F484" s="178">
        <f>ГРБС!H578</f>
        <v>507.7</v>
      </c>
      <c r="G484" s="178">
        <f>ГРБС!I578</f>
        <v>235.9</v>
      </c>
      <c r="H484" s="219">
        <f t="shared" si="195"/>
        <v>46.464447508371087</v>
      </c>
      <c r="I484" s="75"/>
      <c r="L484" s="80"/>
    </row>
    <row r="485" spans="1:12" ht="48" customHeight="1" x14ac:dyDescent="0.2">
      <c r="A485" s="220" t="s">
        <v>231</v>
      </c>
      <c r="B485" s="365" t="s">
        <v>693</v>
      </c>
      <c r="C485" s="220"/>
      <c r="D485" s="60" t="s">
        <v>87</v>
      </c>
      <c r="E485" s="253">
        <f>E486</f>
        <v>30008.1</v>
      </c>
      <c r="F485" s="178">
        <f t="shared" ref="F485:G485" si="229">F486</f>
        <v>30008.1</v>
      </c>
      <c r="G485" s="178">
        <f t="shared" si="229"/>
        <v>14668.7</v>
      </c>
      <c r="H485" s="219">
        <f t="shared" si="195"/>
        <v>48.882468400198618</v>
      </c>
      <c r="I485" s="75"/>
    </row>
    <row r="486" spans="1:12" ht="19.5" customHeight="1" x14ac:dyDescent="0.2">
      <c r="A486" s="223" t="s">
        <v>231</v>
      </c>
      <c r="B486" s="283" t="s">
        <v>693</v>
      </c>
      <c r="C486" s="223" t="s">
        <v>99</v>
      </c>
      <c r="D486" s="221" t="s">
        <v>103</v>
      </c>
      <c r="E486" s="308">
        <f>ГРБС!G580</f>
        <v>30008.1</v>
      </c>
      <c r="F486" s="233">
        <f>ГРБС!H580</f>
        <v>30008.1</v>
      </c>
      <c r="G486" s="233">
        <f>ГРБС!I580</f>
        <v>14668.7</v>
      </c>
      <c r="H486" s="227">
        <f t="shared" si="195"/>
        <v>48.882468400198618</v>
      </c>
      <c r="I486" s="75"/>
    </row>
    <row r="487" spans="1:12" ht="113.25" customHeight="1" x14ac:dyDescent="0.2">
      <c r="A487" s="220" t="s">
        <v>231</v>
      </c>
      <c r="B487" s="68" t="s">
        <v>790</v>
      </c>
      <c r="C487" s="220"/>
      <c r="D487" s="60" t="s">
        <v>791</v>
      </c>
      <c r="E487" s="178">
        <f>E488</f>
        <v>0</v>
      </c>
      <c r="F487" s="178">
        <f t="shared" ref="F487:G487" si="230">F488</f>
        <v>3856</v>
      </c>
      <c r="G487" s="178">
        <f t="shared" si="230"/>
        <v>0</v>
      </c>
      <c r="H487" s="219">
        <f t="shared" si="195"/>
        <v>0</v>
      </c>
      <c r="I487" s="75"/>
    </row>
    <row r="488" spans="1:12" ht="52.5" customHeight="1" thickBot="1" x14ac:dyDescent="0.25">
      <c r="A488" s="213" t="s">
        <v>231</v>
      </c>
      <c r="B488" s="283" t="s">
        <v>790</v>
      </c>
      <c r="C488" s="61" t="s">
        <v>153</v>
      </c>
      <c r="D488" s="248" t="s">
        <v>154</v>
      </c>
      <c r="E488" s="233">
        <f>ГРБС!G582</f>
        <v>0</v>
      </c>
      <c r="F488" s="233">
        <f>ГРБС!H582</f>
        <v>3856</v>
      </c>
      <c r="G488" s="233">
        <f>ГРБС!I582</f>
        <v>0</v>
      </c>
      <c r="H488" s="333">
        <f t="shared" si="195"/>
        <v>0</v>
      </c>
      <c r="I488" s="75"/>
    </row>
    <row r="489" spans="1:12" ht="18" customHeight="1" thickBot="1" x14ac:dyDescent="0.25">
      <c r="A489" s="401" t="s">
        <v>251</v>
      </c>
      <c r="B489" s="313"/>
      <c r="C489" s="270"/>
      <c r="D489" s="289" t="s">
        <v>120</v>
      </c>
      <c r="E489" s="204">
        <f>E490</f>
        <v>76508.400000000009</v>
      </c>
      <c r="F489" s="204">
        <f t="shared" ref="F489:G489" si="231">F490</f>
        <v>76508.400000000009</v>
      </c>
      <c r="G489" s="204">
        <f t="shared" si="231"/>
        <v>39904.800000000003</v>
      </c>
      <c r="H489" s="321">
        <f t="shared" si="195"/>
        <v>52.157410166726791</v>
      </c>
      <c r="I489" s="75"/>
    </row>
    <row r="490" spans="1:12" ht="17.25" customHeight="1" thickBot="1" x14ac:dyDescent="0.25">
      <c r="A490" s="401" t="s">
        <v>234</v>
      </c>
      <c r="B490" s="313"/>
      <c r="C490" s="270"/>
      <c r="D490" s="290" t="s">
        <v>233</v>
      </c>
      <c r="E490" s="209">
        <f>E495+E491</f>
        <v>76508.400000000009</v>
      </c>
      <c r="F490" s="209">
        <f t="shared" ref="F490:G490" si="232">F495+F491</f>
        <v>76508.400000000009</v>
      </c>
      <c r="G490" s="209">
        <f t="shared" si="232"/>
        <v>39904.800000000003</v>
      </c>
      <c r="H490" s="323">
        <f t="shared" si="195"/>
        <v>52.157410166726791</v>
      </c>
      <c r="I490" s="75"/>
    </row>
    <row r="491" spans="1:12" ht="79.5" customHeight="1" x14ac:dyDescent="0.2">
      <c r="A491" s="213" t="s">
        <v>234</v>
      </c>
      <c r="B491" s="363" t="s">
        <v>299</v>
      </c>
      <c r="C491" s="213"/>
      <c r="D491" s="211" t="s">
        <v>579</v>
      </c>
      <c r="E491" s="216">
        <f>E492</f>
        <v>7918.6</v>
      </c>
      <c r="F491" s="232">
        <f t="shared" ref="F491:G493" si="233">F492</f>
        <v>7918.6</v>
      </c>
      <c r="G491" s="232">
        <f t="shared" si="233"/>
        <v>3922</v>
      </c>
      <c r="H491" s="364">
        <f t="shared" si="195"/>
        <v>49.528957138888188</v>
      </c>
      <c r="I491" s="75"/>
    </row>
    <row r="492" spans="1:12" ht="62.25" customHeight="1" x14ac:dyDescent="0.2">
      <c r="A492" s="223" t="s">
        <v>234</v>
      </c>
      <c r="B492" s="252" t="s">
        <v>300</v>
      </c>
      <c r="C492" s="220"/>
      <c r="D492" s="60" t="s">
        <v>209</v>
      </c>
      <c r="E492" s="178">
        <f>E493</f>
        <v>7918.6</v>
      </c>
      <c r="F492" s="178">
        <f t="shared" si="233"/>
        <v>7918.6</v>
      </c>
      <c r="G492" s="178">
        <f t="shared" si="233"/>
        <v>3922</v>
      </c>
      <c r="H492" s="219">
        <f t="shared" ref="H492:H555" si="234">G492/F492*100</f>
        <v>49.528957138888188</v>
      </c>
      <c r="I492" s="75"/>
    </row>
    <row r="493" spans="1:12" ht="61.5" customHeight="1" x14ac:dyDescent="0.2">
      <c r="A493" s="220" t="s">
        <v>234</v>
      </c>
      <c r="B493" s="252" t="s">
        <v>615</v>
      </c>
      <c r="C493" s="220"/>
      <c r="D493" s="60" t="s">
        <v>614</v>
      </c>
      <c r="E493" s="178">
        <f>E494</f>
        <v>7918.6</v>
      </c>
      <c r="F493" s="178">
        <f t="shared" si="233"/>
        <v>7918.6</v>
      </c>
      <c r="G493" s="178">
        <f t="shared" si="233"/>
        <v>3922</v>
      </c>
      <c r="H493" s="219">
        <f t="shared" si="234"/>
        <v>49.528957138888188</v>
      </c>
      <c r="I493" s="75"/>
    </row>
    <row r="494" spans="1:12" ht="17.25" customHeight="1" x14ac:dyDescent="0.2">
      <c r="A494" s="220" t="s">
        <v>234</v>
      </c>
      <c r="B494" s="252" t="s">
        <v>615</v>
      </c>
      <c r="C494" s="220" t="s">
        <v>99</v>
      </c>
      <c r="D494" s="60" t="s">
        <v>103</v>
      </c>
      <c r="E494" s="178">
        <f>ГРБС!G362</f>
        <v>7918.6</v>
      </c>
      <c r="F494" s="178">
        <f>ГРБС!H362</f>
        <v>7918.6</v>
      </c>
      <c r="G494" s="178">
        <f>ГРБС!I362</f>
        <v>3922</v>
      </c>
      <c r="H494" s="219">
        <f t="shared" si="234"/>
        <v>49.528957138888188</v>
      </c>
      <c r="I494" s="75"/>
    </row>
    <row r="495" spans="1:12" ht="46.5" customHeight="1" x14ac:dyDescent="0.2">
      <c r="A495" s="213" t="s">
        <v>234</v>
      </c>
      <c r="B495" s="363" t="s">
        <v>56</v>
      </c>
      <c r="C495" s="218"/>
      <c r="D495" s="248" t="s">
        <v>521</v>
      </c>
      <c r="E495" s="249">
        <f>E496</f>
        <v>68589.8</v>
      </c>
      <c r="F495" s="178">
        <f t="shared" ref="F495:G495" si="235">F496</f>
        <v>68589.8</v>
      </c>
      <c r="G495" s="178">
        <f t="shared" si="235"/>
        <v>35982.800000000003</v>
      </c>
      <c r="H495" s="219">
        <f t="shared" si="234"/>
        <v>52.460861527515753</v>
      </c>
      <c r="I495" s="75"/>
    </row>
    <row r="496" spans="1:12" ht="63.75" customHeight="1" x14ac:dyDescent="0.2">
      <c r="A496" s="220" t="s">
        <v>234</v>
      </c>
      <c r="B496" s="365" t="s">
        <v>58</v>
      </c>
      <c r="C496" s="261"/>
      <c r="D496" s="60" t="s">
        <v>457</v>
      </c>
      <c r="E496" s="253">
        <f>E497+E499+E501+E503+E506+E508</f>
        <v>68589.8</v>
      </c>
      <c r="F496" s="178">
        <f t="shared" ref="F496:G496" si="236">F497+F499+F501+F503+F506+F508</f>
        <v>68589.8</v>
      </c>
      <c r="G496" s="178">
        <f t="shared" si="236"/>
        <v>35982.800000000003</v>
      </c>
      <c r="H496" s="219">
        <f t="shared" si="234"/>
        <v>52.460861527515753</v>
      </c>
      <c r="I496" s="75"/>
    </row>
    <row r="497" spans="1:9" ht="65.25" customHeight="1" x14ac:dyDescent="0.2">
      <c r="A497" s="220" t="s">
        <v>234</v>
      </c>
      <c r="B497" s="365" t="s">
        <v>59</v>
      </c>
      <c r="C497" s="220"/>
      <c r="D497" s="60" t="s">
        <v>145</v>
      </c>
      <c r="E497" s="253">
        <f>E498</f>
        <v>5710</v>
      </c>
      <c r="F497" s="178">
        <f t="shared" ref="F497:G497" si="237">F498</f>
        <v>5710</v>
      </c>
      <c r="G497" s="178">
        <f t="shared" si="237"/>
        <v>2812</v>
      </c>
      <c r="H497" s="219">
        <f t="shared" si="234"/>
        <v>49.246935201401051</v>
      </c>
      <c r="I497" s="75"/>
    </row>
    <row r="498" spans="1:9" ht="15.75" customHeight="1" x14ac:dyDescent="0.2">
      <c r="A498" s="220" t="s">
        <v>234</v>
      </c>
      <c r="B498" s="365" t="s">
        <v>59</v>
      </c>
      <c r="C498" s="220" t="s">
        <v>99</v>
      </c>
      <c r="D498" s="60" t="s">
        <v>98</v>
      </c>
      <c r="E498" s="253">
        <f>ГРБС!G366</f>
        <v>5710</v>
      </c>
      <c r="F498" s="178">
        <f>ГРБС!H366</f>
        <v>5710</v>
      </c>
      <c r="G498" s="178">
        <f>ГРБС!I366</f>
        <v>2812</v>
      </c>
      <c r="H498" s="219">
        <f t="shared" si="234"/>
        <v>49.246935201401051</v>
      </c>
      <c r="I498" s="75"/>
    </row>
    <row r="499" spans="1:9" ht="78" customHeight="1" x14ac:dyDescent="0.2">
      <c r="A499" s="220" t="s">
        <v>234</v>
      </c>
      <c r="B499" s="365" t="s">
        <v>60</v>
      </c>
      <c r="C499" s="220"/>
      <c r="D499" s="60" t="s">
        <v>146</v>
      </c>
      <c r="E499" s="253">
        <f>E500</f>
        <v>17208.7</v>
      </c>
      <c r="F499" s="178">
        <f t="shared" ref="F499:G499" si="238">F500</f>
        <v>17208.7</v>
      </c>
      <c r="G499" s="178">
        <f t="shared" si="238"/>
        <v>8604.4</v>
      </c>
      <c r="H499" s="219">
        <f t="shared" si="234"/>
        <v>50.000290550709813</v>
      </c>
      <c r="I499" s="75"/>
    </row>
    <row r="500" spans="1:9" ht="23.25" customHeight="1" x14ac:dyDescent="0.2">
      <c r="A500" s="220" t="s">
        <v>234</v>
      </c>
      <c r="B500" s="365" t="s">
        <v>60</v>
      </c>
      <c r="C500" s="220" t="s">
        <v>99</v>
      </c>
      <c r="D500" s="60" t="s">
        <v>98</v>
      </c>
      <c r="E500" s="253">
        <f>ГРБС!G368</f>
        <v>17208.7</v>
      </c>
      <c r="F500" s="178">
        <f>ГРБС!H368</f>
        <v>17208.7</v>
      </c>
      <c r="G500" s="178">
        <f>ГРБС!I368</f>
        <v>8604.4</v>
      </c>
      <c r="H500" s="219">
        <f t="shared" si="234"/>
        <v>50.000290550709813</v>
      </c>
      <c r="I500" s="75"/>
    </row>
    <row r="501" spans="1:9" ht="45" customHeight="1" x14ac:dyDescent="0.2">
      <c r="A501" s="220" t="s">
        <v>234</v>
      </c>
      <c r="B501" s="365" t="s">
        <v>61</v>
      </c>
      <c r="C501" s="220"/>
      <c r="D501" s="60" t="s">
        <v>147</v>
      </c>
      <c r="E501" s="253">
        <f>E502</f>
        <v>33098</v>
      </c>
      <c r="F501" s="178">
        <f t="shared" ref="F501:G501" si="239">F502</f>
        <v>33098</v>
      </c>
      <c r="G501" s="178">
        <f t="shared" si="239"/>
        <v>17634.400000000001</v>
      </c>
      <c r="H501" s="219">
        <f t="shared" si="234"/>
        <v>53.279352226720654</v>
      </c>
      <c r="I501" s="75"/>
    </row>
    <row r="502" spans="1:9" ht="19.5" customHeight="1" x14ac:dyDescent="0.2">
      <c r="A502" s="220" t="s">
        <v>234</v>
      </c>
      <c r="B502" s="365" t="s">
        <v>61</v>
      </c>
      <c r="C502" s="220" t="s">
        <v>100</v>
      </c>
      <c r="D502" s="60" t="s">
        <v>101</v>
      </c>
      <c r="E502" s="253">
        <f>ГРБС!G370</f>
        <v>33098</v>
      </c>
      <c r="F502" s="178">
        <f>ГРБС!H370</f>
        <v>33098</v>
      </c>
      <c r="G502" s="178">
        <f>ГРБС!I370</f>
        <v>17634.400000000001</v>
      </c>
      <c r="H502" s="219">
        <f t="shared" si="234"/>
        <v>53.279352226720654</v>
      </c>
      <c r="I502" s="75"/>
    </row>
    <row r="503" spans="1:9" ht="126" customHeight="1" x14ac:dyDescent="0.2">
      <c r="A503" s="220" t="s">
        <v>234</v>
      </c>
      <c r="B503" s="365" t="s">
        <v>422</v>
      </c>
      <c r="C503" s="220"/>
      <c r="D503" s="60" t="s">
        <v>421</v>
      </c>
      <c r="E503" s="253">
        <f>E504+E505</f>
        <v>10583.1</v>
      </c>
      <c r="F503" s="178">
        <f t="shared" ref="F503:G503" si="240">F504+F505</f>
        <v>10583.1</v>
      </c>
      <c r="G503" s="178">
        <f t="shared" si="240"/>
        <v>4942</v>
      </c>
      <c r="H503" s="219">
        <f t="shared" si="234"/>
        <v>46.697092534323595</v>
      </c>
      <c r="I503" s="75"/>
    </row>
    <row r="504" spans="1:9" ht="15" customHeight="1" x14ac:dyDescent="0.2">
      <c r="A504" s="220" t="s">
        <v>234</v>
      </c>
      <c r="B504" s="365" t="s">
        <v>422</v>
      </c>
      <c r="C504" s="220" t="s">
        <v>99</v>
      </c>
      <c r="D504" s="240" t="s">
        <v>98</v>
      </c>
      <c r="E504" s="178">
        <f>ГРБС!G372</f>
        <v>6828</v>
      </c>
      <c r="F504" s="178">
        <f>ГРБС!H372</f>
        <v>6828</v>
      </c>
      <c r="G504" s="178">
        <f>ГРБС!I372</f>
        <v>1186.9000000000001</v>
      </c>
      <c r="H504" s="219">
        <f t="shared" si="234"/>
        <v>17.38283538371412</v>
      </c>
      <c r="I504" s="75"/>
    </row>
    <row r="505" spans="1:9" ht="16.5" customHeight="1" x14ac:dyDescent="0.2">
      <c r="A505" s="61" t="s">
        <v>234</v>
      </c>
      <c r="B505" s="316" t="s">
        <v>422</v>
      </c>
      <c r="C505" s="213" t="s">
        <v>100</v>
      </c>
      <c r="D505" s="60" t="s">
        <v>101</v>
      </c>
      <c r="E505" s="233">
        <f>ГРБС!G373</f>
        <v>3755.1</v>
      </c>
      <c r="F505" s="178">
        <f>ГРБС!H373</f>
        <v>3755.1</v>
      </c>
      <c r="G505" s="178">
        <f>ГРБС!I373</f>
        <v>3755.1</v>
      </c>
      <c r="H505" s="219">
        <f t="shared" si="234"/>
        <v>100</v>
      </c>
      <c r="I505" s="75"/>
    </row>
    <row r="506" spans="1:9" ht="64.5" customHeight="1" x14ac:dyDescent="0.2">
      <c r="A506" s="223" t="s">
        <v>234</v>
      </c>
      <c r="B506" s="366" t="s">
        <v>653</v>
      </c>
      <c r="C506" s="223"/>
      <c r="D506" s="221" t="s">
        <v>652</v>
      </c>
      <c r="E506" s="178">
        <f>E507</f>
        <v>600</v>
      </c>
      <c r="F506" s="178">
        <f t="shared" ref="F506:G506" si="241">F507</f>
        <v>600</v>
      </c>
      <c r="G506" s="178">
        <f t="shared" si="241"/>
        <v>600</v>
      </c>
      <c r="H506" s="219">
        <f t="shared" si="234"/>
        <v>100</v>
      </c>
      <c r="I506" s="75"/>
    </row>
    <row r="507" spans="1:9" ht="14.25" customHeight="1" x14ac:dyDescent="0.2">
      <c r="A507" s="223" t="s">
        <v>234</v>
      </c>
      <c r="B507" s="366" t="s">
        <v>653</v>
      </c>
      <c r="C507" s="223" t="s">
        <v>99</v>
      </c>
      <c r="D507" s="221" t="s">
        <v>98</v>
      </c>
      <c r="E507" s="178">
        <f>ГРБС!G375</f>
        <v>600</v>
      </c>
      <c r="F507" s="178">
        <f>ГРБС!H375</f>
        <v>600</v>
      </c>
      <c r="G507" s="178">
        <f>ГРБС!I375</f>
        <v>600</v>
      </c>
      <c r="H507" s="219">
        <f t="shared" si="234"/>
        <v>100</v>
      </c>
      <c r="I507" s="75"/>
    </row>
    <row r="508" spans="1:9" ht="46.5" customHeight="1" x14ac:dyDescent="0.2">
      <c r="A508" s="223" t="s">
        <v>234</v>
      </c>
      <c r="B508" s="365" t="s">
        <v>654</v>
      </c>
      <c r="C508" s="220"/>
      <c r="D508" s="60" t="s">
        <v>649</v>
      </c>
      <c r="E508" s="178">
        <f>E509</f>
        <v>1390</v>
      </c>
      <c r="F508" s="178">
        <f t="shared" ref="F508:G508" si="242">F509</f>
        <v>1390</v>
      </c>
      <c r="G508" s="178">
        <f t="shared" si="242"/>
        <v>1390</v>
      </c>
      <c r="H508" s="219">
        <f t="shared" si="234"/>
        <v>100</v>
      </c>
      <c r="I508" s="75"/>
    </row>
    <row r="509" spans="1:9" ht="15" customHeight="1" thickBot="1" x14ac:dyDescent="0.25">
      <c r="A509" s="223" t="s">
        <v>234</v>
      </c>
      <c r="B509" s="366" t="s">
        <v>654</v>
      </c>
      <c r="C509" s="223" t="s">
        <v>99</v>
      </c>
      <c r="D509" s="221" t="s">
        <v>98</v>
      </c>
      <c r="E509" s="225">
        <f>ГРБС!G377</f>
        <v>1390</v>
      </c>
      <c r="F509" s="232">
        <f>ГРБС!H377</f>
        <v>1390</v>
      </c>
      <c r="G509" s="232">
        <f>ГРБС!I377</f>
        <v>1390</v>
      </c>
      <c r="H509" s="333">
        <f t="shared" si="234"/>
        <v>100</v>
      </c>
      <c r="I509" s="75"/>
    </row>
    <row r="510" spans="1:9" ht="17.25" customHeight="1" thickBot="1" x14ac:dyDescent="0.25">
      <c r="A510" s="386" t="s">
        <v>1</v>
      </c>
      <c r="B510" s="402"/>
      <c r="C510" s="270"/>
      <c r="D510" s="289" t="s">
        <v>0</v>
      </c>
      <c r="E510" s="204">
        <f>E511</f>
        <v>247</v>
      </c>
      <c r="F510" s="204">
        <f t="shared" ref="F510:G510" si="243">F511</f>
        <v>247</v>
      </c>
      <c r="G510" s="204">
        <f t="shared" si="243"/>
        <v>173.8</v>
      </c>
      <c r="H510" s="321">
        <f t="shared" si="234"/>
        <v>70.364372469635626</v>
      </c>
      <c r="I510" s="75"/>
    </row>
    <row r="511" spans="1:9" ht="33.75" customHeight="1" thickBot="1" x14ac:dyDescent="0.25">
      <c r="A511" s="362" t="s">
        <v>3</v>
      </c>
      <c r="B511" s="402"/>
      <c r="C511" s="270"/>
      <c r="D511" s="403" t="s">
        <v>2</v>
      </c>
      <c r="E511" s="209">
        <f>E512+E517</f>
        <v>247</v>
      </c>
      <c r="F511" s="209">
        <f t="shared" ref="F511:G511" si="244">F512+F517</f>
        <v>247</v>
      </c>
      <c r="G511" s="209">
        <f t="shared" si="244"/>
        <v>173.8</v>
      </c>
      <c r="H511" s="323">
        <f t="shared" si="234"/>
        <v>70.364372469635626</v>
      </c>
      <c r="I511" s="75"/>
    </row>
    <row r="512" spans="1:9" ht="77.25" customHeight="1" x14ac:dyDescent="0.2">
      <c r="A512" s="61" t="s">
        <v>3</v>
      </c>
      <c r="B512" s="246" t="s">
        <v>4</v>
      </c>
      <c r="C512" s="260"/>
      <c r="D512" s="383" t="s">
        <v>704</v>
      </c>
      <c r="E512" s="233">
        <f>E513+E515</f>
        <v>18</v>
      </c>
      <c r="F512" s="233">
        <f t="shared" ref="F512:G512" si="245">F513+F515</f>
        <v>18</v>
      </c>
      <c r="G512" s="233">
        <f t="shared" si="245"/>
        <v>18</v>
      </c>
      <c r="H512" s="364">
        <f t="shared" si="234"/>
        <v>100</v>
      </c>
      <c r="I512" s="75"/>
    </row>
    <row r="513" spans="1:9" ht="63" customHeight="1" x14ac:dyDescent="0.2">
      <c r="A513" s="220" t="s">
        <v>3</v>
      </c>
      <c r="B513" s="294" t="s">
        <v>6</v>
      </c>
      <c r="C513" s="261"/>
      <c r="D513" s="392" t="s">
        <v>5</v>
      </c>
      <c r="E513" s="253">
        <f>E514</f>
        <v>15</v>
      </c>
      <c r="F513" s="178">
        <f t="shared" ref="F513:G513" si="246">F514</f>
        <v>15</v>
      </c>
      <c r="G513" s="178">
        <f t="shared" si="246"/>
        <v>15</v>
      </c>
      <c r="H513" s="219">
        <f t="shared" si="234"/>
        <v>100</v>
      </c>
      <c r="I513" s="75"/>
    </row>
    <row r="514" spans="1:9" ht="48.75" customHeight="1" x14ac:dyDescent="0.2">
      <c r="A514" s="220" t="s">
        <v>3</v>
      </c>
      <c r="B514" s="273" t="s">
        <v>6</v>
      </c>
      <c r="C514" s="213" t="s">
        <v>153</v>
      </c>
      <c r="D514" s="240" t="s">
        <v>154</v>
      </c>
      <c r="E514" s="253">
        <f>ГРБС!G382</f>
        <v>15</v>
      </c>
      <c r="F514" s="178">
        <f>ГРБС!H382</f>
        <v>15</v>
      </c>
      <c r="G514" s="178">
        <f>ГРБС!I382</f>
        <v>15</v>
      </c>
      <c r="H514" s="219">
        <f t="shared" si="234"/>
        <v>100</v>
      </c>
      <c r="I514" s="75"/>
    </row>
    <row r="515" spans="1:9" ht="61.5" customHeight="1" x14ac:dyDescent="0.2">
      <c r="A515" s="220" t="s">
        <v>3</v>
      </c>
      <c r="B515" s="295" t="s">
        <v>8</v>
      </c>
      <c r="C515" s="261"/>
      <c r="D515" s="60" t="s">
        <v>7</v>
      </c>
      <c r="E515" s="233">
        <f>E516</f>
        <v>3</v>
      </c>
      <c r="F515" s="178">
        <f t="shared" ref="F515:G515" si="247">F516</f>
        <v>3</v>
      </c>
      <c r="G515" s="178">
        <f t="shared" si="247"/>
        <v>3</v>
      </c>
      <c r="H515" s="219">
        <f t="shared" si="234"/>
        <v>100</v>
      </c>
      <c r="I515" s="75"/>
    </row>
    <row r="516" spans="1:9" ht="45" customHeight="1" x14ac:dyDescent="0.2">
      <c r="A516" s="220" t="s">
        <v>3</v>
      </c>
      <c r="B516" s="273" t="s">
        <v>8</v>
      </c>
      <c r="C516" s="223" t="s">
        <v>153</v>
      </c>
      <c r="D516" s="221" t="s">
        <v>154</v>
      </c>
      <c r="E516" s="253">
        <f>ГРБС!G384</f>
        <v>3</v>
      </c>
      <c r="F516" s="178">
        <f>ГРБС!H384</f>
        <v>3</v>
      </c>
      <c r="G516" s="178">
        <f>ГРБС!I384</f>
        <v>3</v>
      </c>
      <c r="H516" s="219">
        <f t="shared" si="234"/>
        <v>100</v>
      </c>
      <c r="I516" s="75"/>
    </row>
    <row r="517" spans="1:9" ht="79.5" customHeight="1" x14ac:dyDescent="0.2">
      <c r="A517" s="220" t="s">
        <v>3</v>
      </c>
      <c r="B517" s="311" t="s">
        <v>14</v>
      </c>
      <c r="C517" s="220"/>
      <c r="D517" s="379" t="s">
        <v>655</v>
      </c>
      <c r="E517" s="233">
        <f>E518+E520+E522+E524+E526+E528</f>
        <v>229</v>
      </c>
      <c r="F517" s="178">
        <f t="shared" ref="F517:G517" si="248">F518+F520+F522+F524+F526+F528</f>
        <v>229</v>
      </c>
      <c r="G517" s="178">
        <f t="shared" si="248"/>
        <v>155.80000000000001</v>
      </c>
      <c r="H517" s="219">
        <f t="shared" si="234"/>
        <v>68.034934497816607</v>
      </c>
      <c r="I517" s="75"/>
    </row>
    <row r="518" spans="1:9" ht="94.5" customHeight="1" x14ac:dyDescent="0.2">
      <c r="A518" s="220" t="s">
        <v>3</v>
      </c>
      <c r="B518" s="295" t="s">
        <v>10</v>
      </c>
      <c r="C518" s="61"/>
      <c r="D518" s="392" t="s">
        <v>9</v>
      </c>
      <c r="E518" s="253">
        <f>E519</f>
        <v>35</v>
      </c>
      <c r="F518" s="178">
        <f t="shared" ref="F518:G518" si="249">F519</f>
        <v>35</v>
      </c>
      <c r="G518" s="178">
        <f t="shared" si="249"/>
        <v>0</v>
      </c>
      <c r="H518" s="219">
        <f t="shared" si="234"/>
        <v>0</v>
      </c>
      <c r="I518" s="75"/>
    </row>
    <row r="519" spans="1:9" ht="45.75" customHeight="1" x14ac:dyDescent="0.2">
      <c r="A519" s="220" t="s">
        <v>3</v>
      </c>
      <c r="B519" s="295" t="s">
        <v>10</v>
      </c>
      <c r="C519" s="220" t="s">
        <v>153</v>
      </c>
      <c r="D519" s="60" t="s">
        <v>154</v>
      </c>
      <c r="E519" s="253">
        <f>ГРБС!G387</f>
        <v>35</v>
      </c>
      <c r="F519" s="178">
        <f>ГРБС!H387</f>
        <v>35</v>
      </c>
      <c r="G519" s="178">
        <f>ГРБС!I387</f>
        <v>0</v>
      </c>
      <c r="H519" s="219">
        <f t="shared" si="234"/>
        <v>0</v>
      </c>
      <c r="I519" s="75"/>
    </row>
    <row r="520" spans="1:9" ht="60.75" customHeight="1" x14ac:dyDescent="0.2">
      <c r="A520" s="220" t="s">
        <v>3</v>
      </c>
      <c r="B520" s="295" t="s">
        <v>12</v>
      </c>
      <c r="C520" s="220"/>
      <c r="D520" s="383" t="s">
        <v>11</v>
      </c>
      <c r="E520" s="253">
        <f>E521</f>
        <v>20</v>
      </c>
      <c r="F520" s="178">
        <f t="shared" ref="F520:G520" si="250">F521</f>
        <v>20</v>
      </c>
      <c r="G520" s="178">
        <f t="shared" si="250"/>
        <v>20</v>
      </c>
      <c r="H520" s="219">
        <f t="shared" si="234"/>
        <v>100</v>
      </c>
      <c r="I520" s="75"/>
    </row>
    <row r="521" spans="1:9" ht="43.5" customHeight="1" x14ac:dyDescent="0.2">
      <c r="A521" s="220" t="s">
        <v>3</v>
      </c>
      <c r="B521" s="299" t="s">
        <v>12</v>
      </c>
      <c r="C521" s="220" t="s">
        <v>153</v>
      </c>
      <c r="D521" s="60" t="s">
        <v>154</v>
      </c>
      <c r="E521" s="233">
        <f>ГРБС!G388</f>
        <v>20</v>
      </c>
      <c r="F521" s="178">
        <f>ГРБС!H388</f>
        <v>20</v>
      </c>
      <c r="G521" s="178">
        <f>ГРБС!I388</f>
        <v>20</v>
      </c>
      <c r="H521" s="219">
        <f t="shared" si="234"/>
        <v>100</v>
      </c>
      <c r="I521" s="75"/>
    </row>
    <row r="522" spans="1:9" ht="80.25" customHeight="1" x14ac:dyDescent="0.2">
      <c r="A522" s="220" t="s">
        <v>3</v>
      </c>
      <c r="B522" s="294" t="s">
        <v>13</v>
      </c>
      <c r="C522" s="220"/>
      <c r="D522" s="60" t="s">
        <v>465</v>
      </c>
      <c r="E522" s="253">
        <f>E523</f>
        <v>55</v>
      </c>
      <c r="F522" s="178">
        <f t="shared" ref="F522:G522" si="251">F523</f>
        <v>55</v>
      </c>
      <c r="G522" s="178">
        <f t="shared" si="251"/>
        <v>36.799999999999997</v>
      </c>
      <c r="H522" s="219">
        <f t="shared" si="234"/>
        <v>66.909090909090907</v>
      </c>
      <c r="I522" s="75"/>
    </row>
    <row r="523" spans="1:9" ht="46.5" customHeight="1" x14ac:dyDescent="0.2">
      <c r="A523" s="220" t="s">
        <v>3</v>
      </c>
      <c r="B523" s="294" t="s">
        <v>13</v>
      </c>
      <c r="C523" s="213" t="s">
        <v>153</v>
      </c>
      <c r="D523" s="60" t="s">
        <v>154</v>
      </c>
      <c r="E523" s="233">
        <f>ГРБС!G391</f>
        <v>55</v>
      </c>
      <c r="F523" s="178">
        <f>ГРБС!H391</f>
        <v>55</v>
      </c>
      <c r="G523" s="178">
        <f>ГРБС!I391</f>
        <v>36.799999999999997</v>
      </c>
      <c r="H523" s="219">
        <f t="shared" si="234"/>
        <v>66.909090909090907</v>
      </c>
      <c r="I523" s="75"/>
    </row>
    <row r="524" spans="1:9" ht="109.5" customHeight="1" x14ac:dyDescent="0.2">
      <c r="A524" s="220" t="s">
        <v>3</v>
      </c>
      <c r="B524" s="298" t="s">
        <v>16</v>
      </c>
      <c r="C524" s="223"/>
      <c r="D524" s="383" t="s">
        <v>15</v>
      </c>
      <c r="E524" s="253">
        <f>E525</f>
        <v>20</v>
      </c>
      <c r="F524" s="178">
        <f t="shared" ref="F524:G524" si="252">F525</f>
        <v>20</v>
      </c>
      <c r="G524" s="178">
        <f t="shared" si="252"/>
        <v>0</v>
      </c>
      <c r="H524" s="219">
        <f t="shared" si="234"/>
        <v>0</v>
      </c>
      <c r="I524" s="75"/>
    </row>
    <row r="525" spans="1:9" ht="51.75" customHeight="1" x14ac:dyDescent="0.2">
      <c r="A525" s="220" t="s">
        <v>3</v>
      </c>
      <c r="B525" s="299" t="s">
        <v>16</v>
      </c>
      <c r="C525" s="220" t="s">
        <v>153</v>
      </c>
      <c r="D525" s="221" t="s">
        <v>154</v>
      </c>
      <c r="E525" s="233">
        <f>ГРБС!G393</f>
        <v>20</v>
      </c>
      <c r="F525" s="178">
        <f>ГРБС!H393</f>
        <v>20</v>
      </c>
      <c r="G525" s="178">
        <f>ГРБС!I393</f>
        <v>0</v>
      </c>
      <c r="H525" s="219">
        <f t="shared" si="234"/>
        <v>0</v>
      </c>
      <c r="I525" s="75"/>
    </row>
    <row r="526" spans="1:9" ht="63" customHeight="1" x14ac:dyDescent="0.2">
      <c r="A526" s="220" t="s">
        <v>3</v>
      </c>
      <c r="B526" s="295" t="s">
        <v>18</v>
      </c>
      <c r="C526" s="213"/>
      <c r="D526" s="392" t="s">
        <v>17</v>
      </c>
      <c r="E526" s="253">
        <f>E527</f>
        <v>9</v>
      </c>
      <c r="F526" s="178">
        <f t="shared" ref="F526:G526" si="253">F527</f>
        <v>9</v>
      </c>
      <c r="G526" s="178">
        <f t="shared" si="253"/>
        <v>9</v>
      </c>
      <c r="H526" s="219">
        <f t="shared" si="234"/>
        <v>100</v>
      </c>
      <c r="I526" s="75"/>
    </row>
    <row r="527" spans="1:9" ht="47.25" customHeight="1" x14ac:dyDescent="0.2">
      <c r="A527" s="220" t="s">
        <v>3</v>
      </c>
      <c r="B527" s="298" t="s">
        <v>18</v>
      </c>
      <c r="C527" s="220" t="s">
        <v>153</v>
      </c>
      <c r="D527" s="248" t="s">
        <v>154</v>
      </c>
      <c r="E527" s="249">
        <f>ГРБС!G395</f>
        <v>9</v>
      </c>
      <c r="F527" s="178">
        <f>ГРБС!H395</f>
        <v>9</v>
      </c>
      <c r="G527" s="178">
        <f>ГРБС!I395</f>
        <v>9</v>
      </c>
      <c r="H527" s="219">
        <f t="shared" si="234"/>
        <v>100</v>
      </c>
      <c r="I527" s="75"/>
    </row>
    <row r="528" spans="1:9" ht="108.75" customHeight="1" x14ac:dyDescent="0.2">
      <c r="A528" s="220" t="s">
        <v>3</v>
      </c>
      <c r="B528" s="295" t="s">
        <v>20</v>
      </c>
      <c r="C528" s="220"/>
      <c r="D528" s="60" t="s">
        <v>19</v>
      </c>
      <c r="E528" s="253">
        <f>E529</f>
        <v>90</v>
      </c>
      <c r="F528" s="178">
        <f t="shared" ref="F528:G528" si="254">F529</f>
        <v>90</v>
      </c>
      <c r="G528" s="178">
        <f t="shared" si="254"/>
        <v>90</v>
      </c>
      <c r="H528" s="219">
        <f t="shared" si="234"/>
        <v>100</v>
      </c>
      <c r="I528" s="75"/>
    </row>
    <row r="529" spans="1:9" ht="51" customHeight="1" thickBot="1" x14ac:dyDescent="0.25">
      <c r="A529" s="61" t="s">
        <v>3</v>
      </c>
      <c r="B529" s="391" t="s">
        <v>20</v>
      </c>
      <c r="C529" s="223" t="s">
        <v>153</v>
      </c>
      <c r="D529" s="221" t="s">
        <v>154</v>
      </c>
      <c r="E529" s="233">
        <f>ГРБС!G397</f>
        <v>90</v>
      </c>
      <c r="F529" s="233">
        <f>ГРБС!H397</f>
        <v>90</v>
      </c>
      <c r="G529" s="233">
        <f>ГРБС!I397</f>
        <v>90</v>
      </c>
      <c r="H529" s="333">
        <f t="shared" si="234"/>
        <v>100</v>
      </c>
      <c r="I529" s="75"/>
    </row>
    <row r="530" spans="1:9" ht="16.5" thickBot="1" x14ac:dyDescent="0.25">
      <c r="A530" s="386">
        <v>1000</v>
      </c>
      <c r="B530" s="387"/>
      <c r="C530" s="200"/>
      <c r="D530" s="289" t="s">
        <v>252</v>
      </c>
      <c r="E530" s="204">
        <f>E531+E545+E579+E574</f>
        <v>144007.70000000004</v>
      </c>
      <c r="F530" s="204">
        <f t="shared" ref="F530:G530" si="255">F531+F545+F579+F574</f>
        <v>146947.20000000004</v>
      </c>
      <c r="G530" s="204">
        <f t="shared" si="255"/>
        <v>77627.900000000009</v>
      </c>
      <c r="H530" s="321">
        <f t="shared" si="234"/>
        <v>52.827069859105848</v>
      </c>
      <c r="I530" s="75"/>
    </row>
    <row r="531" spans="1:9" ht="16.5" thickBot="1" x14ac:dyDescent="0.25">
      <c r="A531" s="362">
        <v>1001</v>
      </c>
      <c r="B531" s="243"/>
      <c r="C531" s="207"/>
      <c r="D531" s="290" t="s">
        <v>225</v>
      </c>
      <c r="E531" s="209">
        <f>E532+E535+E539+E542</f>
        <v>13001.2</v>
      </c>
      <c r="F531" s="209">
        <f t="shared" ref="F531:G531" si="256">F532+F535+F539+F542</f>
        <v>13001.2</v>
      </c>
      <c r="G531" s="209">
        <f t="shared" si="256"/>
        <v>5831.6</v>
      </c>
      <c r="H531" s="323">
        <f t="shared" si="234"/>
        <v>44.854321139587114</v>
      </c>
      <c r="I531" s="75"/>
    </row>
    <row r="532" spans="1:9" ht="31.5" customHeight="1" x14ac:dyDescent="0.2">
      <c r="A532" s="61" t="s">
        <v>232</v>
      </c>
      <c r="B532" s="315" t="s">
        <v>55</v>
      </c>
      <c r="C532" s="218"/>
      <c r="D532" s="248" t="s">
        <v>697</v>
      </c>
      <c r="E532" s="216">
        <f>E533</f>
        <v>1644.7</v>
      </c>
      <c r="F532" s="232">
        <f t="shared" ref="F532:G533" si="257">F533</f>
        <v>1644.7</v>
      </c>
      <c r="G532" s="232">
        <f t="shared" si="257"/>
        <v>942.30000000000007</v>
      </c>
      <c r="H532" s="364">
        <f t="shared" si="234"/>
        <v>57.293123365963403</v>
      </c>
      <c r="I532" s="75"/>
    </row>
    <row r="533" spans="1:9" ht="77.25" customHeight="1" x14ac:dyDescent="0.2">
      <c r="A533" s="220">
        <v>1001</v>
      </c>
      <c r="B533" s="295" t="s">
        <v>565</v>
      </c>
      <c r="C533" s="220"/>
      <c r="D533" s="60" t="s">
        <v>127</v>
      </c>
      <c r="E533" s="178">
        <f>E534</f>
        <v>1644.7</v>
      </c>
      <c r="F533" s="178">
        <f t="shared" si="257"/>
        <v>1644.7</v>
      </c>
      <c r="G533" s="178">
        <f t="shared" si="257"/>
        <v>942.30000000000007</v>
      </c>
      <c r="H533" s="219">
        <f t="shared" si="234"/>
        <v>57.293123365963403</v>
      </c>
      <c r="I533" s="75"/>
    </row>
    <row r="534" spans="1:9" ht="45.75" customHeight="1" x14ac:dyDescent="0.2">
      <c r="A534" s="220">
        <v>1001</v>
      </c>
      <c r="B534" s="295" t="s">
        <v>565</v>
      </c>
      <c r="C534" s="61" t="s">
        <v>387</v>
      </c>
      <c r="D534" s="383" t="s">
        <v>199</v>
      </c>
      <c r="E534" s="233">
        <f>ГРБС!G613+ГРБС!G626</f>
        <v>1644.7</v>
      </c>
      <c r="F534" s="178">
        <f>ГРБС!H613+ГРБС!H626</f>
        <v>1644.7</v>
      </c>
      <c r="G534" s="178">
        <f>ГРБС!I613+ГРБС!I626</f>
        <v>942.30000000000007</v>
      </c>
      <c r="H534" s="219">
        <f t="shared" si="234"/>
        <v>57.293123365963403</v>
      </c>
      <c r="I534" s="75"/>
    </row>
    <row r="535" spans="1:9" ht="48" customHeight="1" x14ac:dyDescent="0.2">
      <c r="A535" s="220" t="s">
        <v>232</v>
      </c>
      <c r="B535" s="363" t="s">
        <v>298</v>
      </c>
      <c r="C535" s="220"/>
      <c r="D535" s="60" t="s">
        <v>535</v>
      </c>
      <c r="E535" s="253">
        <f>E536</f>
        <v>859.9</v>
      </c>
      <c r="F535" s="178">
        <f t="shared" ref="F535:G537" si="258">F536</f>
        <v>859.9</v>
      </c>
      <c r="G535" s="178">
        <f t="shared" si="258"/>
        <v>427.2</v>
      </c>
      <c r="H535" s="219">
        <f t="shared" si="234"/>
        <v>49.680195371554831</v>
      </c>
      <c r="I535" s="75"/>
    </row>
    <row r="536" spans="1:9" ht="78" customHeight="1" x14ac:dyDescent="0.2">
      <c r="A536" s="220" t="s">
        <v>232</v>
      </c>
      <c r="B536" s="365" t="s">
        <v>348</v>
      </c>
      <c r="C536" s="220"/>
      <c r="D536" s="60" t="s">
        <v>534</v>
      </c>
      <c r="E536" s="253">
        <f>E537</f>
        <v>859.9</v>
      </c>
      <c r="F536" s="178">
        <f t="shared" si="258"/>
        <v>859.9</v>
      </c>
      <c r="G536" s="178">
        <f t="shared" si="258"/>
        <v>427.2</v>
      </c>
      <c r="H536" s="219">
        <f t="shared" si="234"/>
        <v>49.680195371554831</v>
      </c>
      <c r="I536" s="75"/>
    </row>
    <row r="537" spans="1:9" ht="80.25" customHeight="1" x14ac:dyDescent="0.2">
      <c r="A537" s="220" t="s">
        <v>232</v>
      </c>
      <c r="B537" s="282" t="s">
        <v>694</v>
      </c>
      <c r="C537" s="220"/>
      <c r="D537" s="60" t="s">
        <v>127</v>
      </c>
      <c r="E537" s="253">
        <f>E538</f>
        <v>859.9</v>
      </c>
      <c r="F537" s="178">
        <f t="shared" si="258"/>
        <v>859.9</v>
      </c>
      <c r="G537" s="178">
        <f t="shared" si="258"/>
        <v>427.2</v>
      </c>
      <c r="H537" s="219">
        <f t="shared" si="234"/>
        <v>49.680195371554831</v>
      </c>
      <c r="I537" s="75"/>
    </row>
    <row r="538" spans="1:9" ht="45" customHeight="1" x14ac:dyDescent="0.2">
      <c r="A538" s="61" t="s">
        <v>232</v>
      </c>
      <c r="B538" s="283" t="s">
        <v>694</v>
      </c>
      <c r="C538" s="213" t="s">
        <v>387</v>
      </c>
      <c r="D538" s="383" t="s">
        <v>199</v>
      </c>
      <c r="E538" s="253">
        <f>ГРБС!G588</f>
        <v>859.9</v>
      </c>
      <c r="F538" s="178">
        <f>ГРБС!H588</f>
        <v>859.9</v>
      </c>
      <c r="G538" s="178">
        <f>ГРБС!I588</f>
        <v>427.2</v>
      </c>
      <c r="H538" s="219">
        <f t="shared" si="234"/>
        <v>49.680195371554831</v>
      </c>
      <c r="I538" s="75"/>
    </row>
    <row r="539" spans="1:9" ht="109.5" customHeight="1" x14ac:dyDescent="0.2">
      <c r="A539" s="220" t="s">
        <v>232</v>
      </c>
      <c r="B539" s="365" t="s">
        <v>293</v>
      </c>
      <c r="C539" s="220"/>
      <c r="D539" s="60" t="s">
        <v>706</v>
      </c>
      <c r="E539" s="308">
        <f>E540</f>
        <v>9028.7000000000007</v>
      </c>
      <c r="F539" s="178">
        <f t="shared" ref="F539:G540" si="259">F540</f>
        <v>9028.7000000000007</v>
      </c>
      <c r="G539" s="178">
        <f t="shared" si="259"/>
        <v>4213</v>
      </c>
      <c r="H539" s="219">
        <f t="shared" si="234"/>
        <v>46.662310188620722</v>
      </c>
      <c r="I539" s="75"/>
    </row>
    <row r="540" spans="1:9" ht="108.75" customHeight="1" x14ac:dyDescent="0.2">
      <c r="A540" s="220" t="s">
        <v>232</v>
      </c>
      <c r="B540" s="363" t="s">
        <v>569</v>
      </c>
      <c r="C540" s="220"/>
      <c r="D540" s="60" t="s">
        <v>483</v>
      </c>
      <c r="E540" s="253">
        <f>E541</f>
        <v>9028.7000000000007</v>
      </c>
      <c r="F540" s="178">
        <f t="shared" si="259"/>
        <v>9028.7000000000007</v>
      </c>
      <c r="G540" s="178">
        <f t="shared" si="259"/>
        <v>4213</v>
      </c>
      <c r="H540" s="219">
        <f t="shared" si="234"/>
        <v>46.662310188620722</v>
      </c>
      <c r="I540" s="75"/>
    </row>
    <row r="541" spans="1:9" ht="46.5" customHeight="1" x14ac:dyDescent="0.2">
      <c r="A541" s="220" t="s">
        <v>232</v>
      </c>
      <c r="B541" s="365" t="s">
        <v>569</v>
      </c>
      <c r="C541" s="220" t="s">
        <v>387</v>
      </c>
      <c r="D541" s="60" t="s">
        <v>199</v>
      </c>
      <c r="E541" s="253">
        <f>ГРБС!G402</f>
        <v>9028.7000000000007</v>
      </c>
      <c r="F541" s="178">
        <f>ГРБС!H402</f>
        <v>9028.7000000000007</v>
      </c>
      <c r="G541" s="178">
        <f>ГРБС!I402</f>
        <v>4213</v>
      </c>
      <c r="H541" s="219">
        <f t="shared" si="234"/>
        <v>46.662310188620722</v>
      </c>
      <c r="I541" s="75"/>
    </row>
    <row r="542" spans="1:9" ht="63" customHeight="1" x14ac:dyDescent="0.2">
      <c r="A542" s="220">
        <v>1001</v>
      </c>
      <c r="B542" s="252" t="s">
        <v>486</v>
      </c>
      <c r="C542" s="220"/>
      <c r="D542" s="247" t="s">
        <v>487</v>
      </c>
      <c r="E542" s="253">
        <f>E543</f>
        <v>1467.9</v>
      </c>
      <c r="F542" s="178">
        <f t="shared" ref="F542:G543" si="260">F543</f>
        <v>1467.9</v>
      </c>
      <c r="G542" s="178">
        <f t="shared" si="260"/>
        <v>249.1</v>
      </c>
      <c r="H542" s="219">
        <f t="shared" si="234"/>
        <v>16.969820832481773</v>
      </c>
      <c r="I542" s="75"/>
    </row>
    <row r="543" spans="1:9" ht="78" customHeight="1" x14ac:dyDescent="0.2">
      <c r="A543" s="220">
        <v>1001</v>
      </c>
      <c r="B543" s="252" t="s">
        <v>568</v>
      </c>
      <c r="C543" s="220"/>
      <c r="D543" s="62" t="s">
        <v>127</v>
      </c>
      <c r="E543" s="253">
        <f>E544</f>
        <v>1467.9</v>
      </c>
      <c r="F543" s="178">
        <f t="shared" si="260"/>
        <v>1467.9</v>
      </c>
      <c r="G543" s="178">
        <f t="shared" si="260"/>
        <v>249.1</v>
      </c>
      <c r="H543" s="219">
        <f t="shared" si="234"/>
        <v>16.969820832481773</v>
      </c>
      <c r="I543" s="75"/>
    </row>
    <row r="544" spans="1:9" ht="46.5" customHeight="1" thickBot="1" x14ac:dyDescent="0.25">
      <c r="A544" s="61">
        <v>1001</v>
      </c>
      <c r="B544" s="311" t="s">
        <v>568</v>
      </c>
      <c r="C544" s="223" t="s">
        <v>387</v>
      </c>
      <c r="D544" s="286" t="s">
        <v>199</v>
      </c>
      <c r="E544" s="308">
        <f>ГРБС!G649</f>
        <v>1467.9</v>
      </c>
      <c r="F544" s="233">
        <f>ГРБС!H649</f>
        <v>1467.9</v>
      </c>
      <c r="G544" s="233">
        <f>ГРБС!I649</f>
        <v>249.1</v>
      </c>
      <c r="H544" s="333">
        <f t="shared" si="234"/>
        <v>16.969820832481773</v>
      </c>
      <c r="I544" s="75"/>
    </row>
    <row r="545" spans="1:9" ht="15.75" customHeight="1" thickBot="1" x14ac:dyDescent="0.25">
      <c r="A545" s="207" t="s">
        <v>255</v>
      </c>
      <c r="B545" s="243"/>
      <c r="C545" s="207"/>
      <c r="D545" s="290" t="s">
        <v>256</v>
      </c>
      <c r="E545" s="209">
        <f>E546+E553</f>
        <v>122513.30000000002</v>
      </c>
      <c r="F545" s="209">
        <f t="shared" ref="F545:G545" si="261">F546+F553</f>
        <v>122513.30000000002</v>
      </c>
      <c r="G545" s="209">
        <f t="shared" si="261"/>
        <v>65858.8</v>
      </c>
      <c r="H545" s="323">
        <f t="shared" si="234"/>
        <v>53.756449299790297</v>
      </c>
      <c r="I545" s="75"/>
    </row>
    <row r="546" spans="1:9" ht="141.75" customHeight="1" x14ac:dyDescent="0.2">
      <c r="A546" s="213" t="s">
        <v>255</v>
      </c>
      <c r="B546" s="315" t="s">
        <v>161</v>
      </c>
      <c r="C546" s="218"/>
      <c r="D546" s="240" t="s">
        <v>532</v>
      </c>
      <c r="E546" s="249">
        <f>E547+E550</f>
        <v>9501.1</v>
      </c>
      <c r="F546" s="233">
        <f t="shared" ref="F546:G546" si="262">F547+F550</f>
        <v>9501.1</v>
      </c>
      <c r="G546" s="233">
        <f t="shared" si="262"/>
        <v>9035.1</v>
      </c>
      <c r="H546" s="364">
        <f t="shared" si="234"/>
        <v>95.095304754186358</v>
      </c>
      <c r="I546" s="75"/>
    </row>
    <row r="547" spans="1:9" ht="30.75" customHeight="1" x14ac:dyDescent="0.2">
      <c r="A547" s="220" t="s">
        <v>255</v>
      </c>
      <c r="B547" s="315" t="s">
        <v>605</v>
      </c>
      <c r="C547" s="261"/>
      <c r="D547" s="60" t="s">
        <v>452</v>
      </c>
      <c r="E547" s="253">
        <f>E548</f>
        <v>9035.1</v>
      </c>
      <c r="F547" s="178">
        <f t="shared" ref="F547:G548" si="263">F548</f>
        <v>9035.1</v>
      </c>
      <c r="G547" s="178">
        <f t="shared" si="263"/>
        <v>9035.1</v>
      </c>
      <c r="H547" s="219">
        <f t="shared" si="234"/>
        <v>100</v>
      </c>
      <c r="I547" s="81"/>
    </row>
    <row r="548" spans="1:9" s="83" customFormat="1" ht="79.5" customHeight="1" x14ac:dyDescent="0.2">
      <c r="A548" s="220" t="s">
        <v>255</v>
      </c>
      <c r="B548" s="365" t="s">
        <v>606</v>
      </c>
      <c r="C548" s="261"/>
      <c r="D548" s="62" t="s">
        <v>607</v>
      </c>
      <c r="E548" s="253">
        <f>E549</f>
        <v>9035.1</v>
      </c>
      <c r="F548" s="178">
        <f t="shared" si="263"/>
        <v>9035.1</v>
      </c>
      <c r="G548" s="178">
        <f t="shared" si="263"/>
        <v>9035.1</v>
      </c>
      <c r="H548" s="219">
        <f t="shared" si="234"/>
        <v>100</v>
      </c>
      <c r="I548" s="82"/>
    </row>
    <row r="549" spans="1:9" s="83" customFormat="1" ht="46.5" customHeight="1" x14ac:dyDescent="0.2">
      <c r="A549" s="220" t="s">
        <v>255</v>
      </c>
      <c r="B549" s="365" t="s">
        <v>606</v>
      </c>
      <c r="C549" s="252" t="s">
        <v>387</v>
      </c>
      <c r="D549" s="62" t="s">
        <v>199</v>
      </c>
      <c r="E549" s="253">
        <f>ГРБС!G407</f>
        <v>9035.1</v>
      </c>
      <c r="F549" s="178">
        <f>ГРБС!H407</f>
        <v>9035.1</v>
      </c>
      <c r="G549" s="178">
        <f>ГРБС!I407</f>
        <v>9035.1</v>
      </c>
      <c r="H549" s="219">
        <f t="shared" si="234"/>
        <v>100</v>
      </c>
      <c r="I549" s="82"/>
    </row>
    <row r="550" spans="1:9" ht="63" customHeight="1" x14ac:dyDescent="0.2">
      <c r="A550" s="220" t="s">
        <v>255</v>
      </c>
      <c r="B550" s="235" t="s">
        <v>608</v>
      </c>
      <c r="C550" s="252"/>
      <c r="D550" s="62" t="s">
        <v>28</v>
      </c>
      <c r="E550" s="253">
        <f>E551</f>
        <v>466</v>
      </c>
      <c r="F550" s="178">
        <f t="shared" ref="F550:G551" si="264">F551</f>
        <v>466</v>
      </c>
      <c r="G550" s="178">
        <f t="shared" si="264"/>
        <v>0</v>
      </c>
      <c r="H550" s="219">
        <f t="shared" si="234"/>
        <v>0</v>
      </c>
      <c r="I550" s="81"/>
    </row>
    <row r="551" spans="1:9" ht="47.25" customHeight="1" x14ac:dyDescent="0.2">
      <c r="A551" s="220" t="s">
        <v>255</v>
      </c>
      <c r="B551" s="212" t="s">
        <v>609</v>
      </c>
      <c r="C551" s="252"/>
      <c r="D551" s="62" t="s">
        <v>29</v>
      </c>
      <c r="E551" s="253">
        <f>E552</f>
        <v>466</v>
      </c>
      <c r="F551" s="178">
        <f t="shared" si="264"/>
        <v>466</v>
      </c>
      <c r="G551" s="178">
        <f t="shared" si="264"/>
        <v>0</v>
      </c>
      <c r="H551" s="219">
        <f t="shared" si="234"/>
        <v>0</v>
      </c>
      <c r="I551" s="81"/>
    </row>
    <row r="552" spans="1:9" ht="45.75" customHeight="1" x14ac:dyDescent="0.2">
      <c r="A552" s="220" t="s">
        <v>255</v>
      </c>
      <c r="B552" s="212" t="s">
        <v>609</v>
      </c>
      <c r="C552" s="252" t="s">
        <v>387</v>
      </c>
      <c r="D552" s="62" t="s">
        <v>199</v>
      </c>
      <c r="E552" s="253">
        <f>ГРБС!G410</f>
        <v>466</v>
      </c>
      <c r="F552" s="178">
        <f>ГРБС!H410</f>
        <v>466</v>
      </c>
      <c r="G552" s="178">
        <f>ГРБС!I410</f>
        <v>0</v>
      </c>
      <c r="H552" s="219">
        <f t="shared" si="234"/>
        <v>0</v>
      </c>
      <c r="I552" s="81"/>
    </row>
    <row r="553" spans="1:9" ht="62.25" customHeight="1" x14ac:dyDescent="0.2">
      <c r="A553" s="220" t="s">
        <v>255</v>
      </c>
      <c r="B553" s="252" t="s">
        <v>179</v>
      </c>
      <c r="C553" s="261"/>
      <c r="D553" s="60" t="s">
        <v>699</v>
      </c>
      <c r="E553" s="253">
        <f>E554+E562</f>
        <v>113012.20000000001</v>
      </c>
      <c r="F553" s="178">
        <f t="shared" ref="F553:G553" si="265">F554+F562</f>
        <v>113012.20000000001</v>
      </c>
      <c r="G553" s="178">
        <f t="shared" si="265"/>
        <v>56823.7</v>
      </c>
      <c r="H553" s="219">
        <f t="shared" si="234"/>
        <v>50.281031605437278</v>
      </c>
      <c r="I553" s="81"/>
    </row>
    <row r="554" spans="1:9" ht="80.25" customHeight="1" x14ac:dyDescent="0.2">
      <c r="A554" s="220" t="s">
        <v>255</v>
      </c>
      <c r="B554" s="252" t="s">
        <v>180</v>
      </c>
      <c r="C554" s="261"/>
      <c r="D554" s="60" t="s">
        <v>451</v>
      </c>
      <c r="E554" s="253">
        <f>E555+E557+E560</f>
        <v>1916</v>
      </c>
      <c r="F554" s="178">
        <f t="shared" ref="F554:G554" si="266">F555+F557+F560</f>
        <v>1916</v>
      </c>
      <c r="G554" s="178">
        <f t="shared" si="266"/>
        <v>960.8</v>
      </c>
      <c r="H554" s="219">
        <f t="shared" si="234"/>
        <v>50.146137787056368</v>
      </c>
      <c r="I554" s="81"/>
    </row>
    <row r="555" spans="1:9" ht="75" customHeight="1" x14ac:dyDescent="0.2">
      <c r="A555" s="220" t="s">
        <v>255</v>
      </c>
      <c r="B555" s="252" t="s">
        <v>182</v>
      </c>
      <c r="C555" s="261"/>
      <c r="D555" s="266" t="s">
        <v>267</v>
      </c>
      <c r="E555" s="253">
        <f>E556</f>
        <v>160</v>
      </c>
      <c r="F555" s="178">
        <f t="shared" ref="F555:G555" si="267">F556</f>
        <v>160</v>
      </c>
      <c r="G555" s="178">
        <f t="shared" si="267"/>
        <v>47</v>
      </c>
      <c r="H555" s="219">
        <f t="shared" si="234"/>
        <v>29.375</v>
      </c>
      <c r="I555" s="81"/>
    </row>
    <row r="556" spans="1:9" ht="17.25" customHeight="1" x14ac:dyDescent="0.2">
      <c r="A556" s="220" t="s">
        <v>255</v>
      </c>
      <c r="B556" s="252" t="s">
        <v>182</v>
      </c>
      <c r="C556" s="220" t="s">
        <v>381</v>
      </c>
      <c r="D556" s="60" t="s">
        <v>390</v>
      </c>
      <c r="E556" s="253">
        <f>ГРБС!G414</f>
        <v>160</v>
      </c>
      <c r="F556" s="178">
        <f>ГРБС!H414</f>
        <v>160</v>
      </c>
      <c r="G556" s="178">
        <f>ГРБС!I414</f>
        <v>47</v>
      </c>
      <c r="H556" s="219">
        <f t="shared" ref="H556:H616" si="268">G556/F556*100</f>
        <v>29.375</v>
      </c>
      <c r="I556" s="81"/>
    </row>
    <row r="557" spans="1:9" ht="111" customHeight="1" x14ac:dyDescent="0.2">
      <c r="A557" s="220" t="s">
        <v>255</v>
      </c>
      <c r="B557" s="252" t="s">
        <v>181</v>
      </c>
      <c r="C557" s="261"/>
      <c r="D557" s="60" t="s">
        <v>450</v>
      </c>
      <c r="E557" s="253">
        <f>E558+E559</f>
        <v>980.5</v>
      </c>
      <c r="F557" s="178">
        <f t="shared" ref="F557:G557" si="269">F558+F559</f>
        <v>980.5</v>
      </c>
      <c r="G557" s="178">
        <f t="shared" si="269"/>
        <v>625.5</v>
      </c>
      <c r="H557" s="219">
        <f t="shared" si="268"/>
        <v>63.793982661907187</v>
      </c>
      <c r="I557" s="81"/>
    </row>
    <row r="558" spans="1:9" ht="31.5" customHeight="1" x14ac:dyDescent="0.2">
      <c r="A558" s="220" t="s">
        <v>255</v>
      </c>
      <c r="B558" s="252" t="s">
        <v>181</v>
      </c>
      <c r="C558" s="220" t="s">
        <v>385</v>
      </c>
      <c r="D558" s="221" t="s">
        <v>386</v>
      </c>
      <c r="E558" s="253">
        <f>ГРБС!G416</f>
        <v>655.5</v>
      </c>
      <c r="F558" s="178">
        <f>ГРБС!H416</f>
        <v>655.5</v>
      </c>
      <c r="G558" s="178">
        <f>ГРБС!I416</f>
        <v>310.5</v>
      </c>
      <c r="H558" s="219">
        <f t="shared" si="268"/>
        <v>47.368421052631575</v>
      </c>
      <c r="I558" s="81"/>
    </row>
    <row r="559" spans="1:9" ht="17.25" customHeight="1" x14ac:dyDescent="0.2">
      <c r="A559" s="220" t="s">
        <v>255</v>
      </c>
      <c r="B559" s="252" t="s">
        <v>181</v>
      </c>
      <c r="C559" s="220" t="s">
        <v>381</v>
      </c>
      <c r="D559" s="60" t="s">
        <v>390</v>
      </c>
      <c r="E559" s="253">
        <f>ГРБС!G417</f>
        <v>325</v>
      </c>
      <c r="F559" s="178">
        <f>ГРБС!H417</f>
        <v>325</v>
      </c>
      <c r="G559" s="178">
        <f>ГРБС!I417</f>
        <v>315</v>
      </c>
      <c r="H559" s="219">
        <f t="shared" si="268"/>
        <v>96.92307692307692</v>
      </c>
      <c r="I559" s="81"/>
    </row>
    <row r="560" spans="1:9" ht="62.25" customHeight="1" x14ac:dyDescent="0.2">
      <c r="A560" s="220" t="s">
        <v>255</v>
      </c>
      <c r="B560" s="252" t="s">
        <v>320</v>
      </c>
      <c r="C560" s="261"/>
      <c r="D560" s="383" t="s">
        <v>42</v>
      </c>
      <c r="E560" s="253">
        <f>E561</f>
        <v>775.5</v>
      </c>
      <c r="F560" s="178">
        <f t="shared" ref="F560:G560" si="270">F561</f>
        <v>775.5</v>
      </c>
      <c r="G560" s="178">
        <f t="shared" si="270"/>
        <v>288.3</v>
      </c>
      <c r="H560" s="219">
        <f t="shared" si="268"/>
        <v>37.176015473887816</v>
      </c>
      <c r="I560" s="81"/>
    </row>
    <row r="561" spans="1:9" ht="48" customHeight="1" x14ac:dyDescent="0.2">
      <c r="A561" s="220" t="s">
        <v>255</v>
      </c>
      <c r="B561" s="252" t="s">
        <v>320</v>
      </c>
      <c r="C561" s="220" t="s">
        <v>153</v>
      </c>
      <c r="D561" s="60" t="s">
        <v>154</v>
      </c>
      <c r="E561" s="253">
        <f>ГРБС!G419</f>
        <v>775.5</v>
      </c>
      <c r="F561" s="178">
        <f>ГРБС!H419</f>
        <v>775.5</v>
      </c>
      <c r="G561" s="178">
        <f>ГРБС!I419</f>
        <v>288.3</v>
      </c>
      <c r="H561" s="219">
        <f t="shared" si="268"/>
        <v>37.176015473887816</v>
      </c>
      <c r="I561" s="81"/>
    </row>
    <row r="562" spans="1:9" ht="79.5" customHeight="1" x14ac:dyDescent="0.2">
      <c r="A562" s="220" t="s">
        <v>255</v>
      </c>
      <c r="B562" s="365" t="s">
        <v>366</v>
      </c>
      <c r="C562" s="220"/>
      <c r="D562" s="60" t="s">
        <v>449</v>
      </c>
      <c r="E562" s="253">
        <f>E563+E566+E569+E572</f>
        <v>111096.20000000001</v>
      </c>
      <c r="F562" s="178">
        <f t="shared" ref="F562:G562" si="271">F563+F566+F569+F572</f>
        <v>111096.20000000001</v>
      </c>
      <c r="G562" s="178">
        <f t="shared" si="271"/>
        <v>55862.899999999994</v>
      </c>
      <c r="H562" s="219">
        <f t="shared" si="268"/>
        <v>50.283358026647164</v>
      </c>
      <c r="I562" s="81"/>
    </row>
    <row r="563" spans="1:9" ht="78" customHeight="1" x14ac:dyDescent="0.2">
      <c r="A563" s="220" t="s">
        <v>255</v>
      </c>
      <c r="B563" s="365" t="s">
        <v>365</v>
      </c>
      <c r="C563" s="220"/>
      <c r="D563" s="60" t="s">
        <v>503</v>
      </c>
      <c r="E563" s="253">
        <f>E564+E565</f>
        <v>11991.6</v>
      </c>
      <c r="F563" s="178">
        <f t="shared" ref="F563:G563" si="272">F564+F565</f>
        <v>11991.6</v>
      </c>
      <c r="G563" s="178">
        <f t="shared" si="272"/>
        <v>4059.1</v>
      </c>
      <c r="H563" s="219">
        <f t="shared" si="268"/>
        <v>33.849528002935386</v>
      </c>
      <c r="I563" s="81"/>
    </row>
    <row r="564" spans="1:9" ht="48" customHeight="1" x14ac:dyDescent="0.2">
      <c r="A564" s="220" t="s">
        <v>255</v>
      </c>
      <c r="B564" s="365" t="s">
        <v>365</v>
      </c>
      <c r="C564" s="220" t="s">
        <v>153</v>
      </c>
      <c r="D564" s="60" t="s">
        <v>154</v>
      </c>
      <c r="E564" s="253">
        <f>ГРБС!G422</f>
        <v>130.19999999999999</v>
      </c>
      <c r="F564" s="178">
        <f>ГРБС!H422</f>
        <v>130.19999999999999</v>
      </c>
      <c r="G564" s="178">
        <f>ГРБС!I422</f>
        <v>37.9</v>
      </c>
      <c r="H564" s="219">
        <f t="shared" si="268"/>
        <v>29.109062980030725</v>
      </c>
      <c r="I564" s="81"/>
    </row>
    <row r="565" spans="1:9" ht="50.25" customHeight="1" x14ac:dyDescent="0.2">
      <c r="A565" s="220" t="s">
        <v>255</v>
      </c>
      <c r="B565" s="365" t="s">
        <v>365</v>
      </c>
      <c r="C565" s="220" t="s">
        <v>387</v>
      </c>
      <c r="D565" s="62" t="s">
        <v>199</v>
      </c>
      <c r="E565" s="253">
        <f>ГРБС!G423</f>
        <v>11861.4</v>
      </c>
      <c r="F565" s="178">
        <f>ГРБС!H423</f>
        <v>11861.4</v>
      </c>
      <c r="G565" s="178">
        <f>ГРБС!I423</f>
        <v>4021.2</v>
      </c>
      <c r="H565" s="219">
        <f t="shared" si="268"/>
        <v>33.901563053265207</v>
      </c>
      <c r="I565" s="81"/>
    </row>
    <row r="566" spans="1:9" ht="95.25" customHeight="1" x14ac:dyDescent="0.2">
      <c r="A566" s="220" t="s">
        <v>255</v>
      </c>
      <c r="B566" s="365" t="s">
        <v>367</v>
      </c>
      <c r="C566" s="220"/>
      <c r="D566" s="60" t="s">
        <v>698</v>
      </c>
      <c r="E566" s="253">
        <f>E567+E568</f>
        <v>27765</v>
      </c>
      <c r="F566" s="178">
        <f t="shared" ref="F566:G566" si="273">F567+F568</f>
        <v>27765</v>
      </c>
      <c r="G566" s="178">
        <f t="shared" si="273"/>
        <v>15624.3</v>
      </c>
      <c r="H566" s="219">
        <f t="shared" si="268"/>
        <v>56.273365748244188</v>
      </c>
      <c r="I566" s="81"/>
    </row>
    <row r="567" spans="1:9" ht="46.5" customHeight="1" x14ac:dyDescent="0.2">
      <c r="A567" s="220" t="s">
        <v>255</v>
      </c>
      <c r="B567" s="365" t="s">
        <v>367</v>
      </c>
      <c r="C567" s="220" t="s">
        <v>153</v>
      </c>
      <c r="D567" s="60" t="s">
        <v>154</v>
      </c>
      <c r="E567" s="253">
        <f>ГРБС!G425</f>
        <v>340</v>
      </c>
      <c r="F567" s="178">
        <f>ГРБС!H425</f>
        <v>340</v>
      </c>
      <c r="G567" s="178">
        <f>ГРБС!I425</f>
        <v>168.9</v>
      </c>
      <c r="H567" s="219">
        <f t="shared" si="268"/>
        <v>49.676470588235297</v>
      </c>
      <c r="I567" s="81"/>
    </row>
    <row r="568" spans="1:9" ht="46.5" customHeight="1" x14ac:dyDescent="0.2">
      <c r="A568" s="220" t="s">
        <v>255</v>
      </c>
      <c r="B568" s="365" t="s">
        <v>367</v>
      </c>
      <c r="C568" s="220" t="s">
        <v>387</v>
      </c>
      <c r="D568" s="62" t="s">
        <v>199</v>
      </c>
      <c r="E568" s="253">
        <f>ГРБС!G426</f>
        <v>27425</v>
      </c>
      <c r="F568" s="178">
        <f>ГРБС!H426</f>
        <v>27425</v>
      </c>
      <c r="G568" s="178">
        <f>ГРБС!I426</f>
        <v>15455.4</v>
      </c>
      <c r="H568" s="219">
        <f t="shared" si="268"/>
        <v>56.355150410209667</v>
      </c>
      <c r="I568" s="81"/>
    </row>
    <row r="569" spans="1:9" ht="96" customHeight="1" x14ac:dyDescent="0.2">
      <c r="A569" s="220" t="s">
        <v>255</v>
      </c>
      <c r="B569" s="365" t="s">
        <v>368</v>
      </c>
      <c r="C569" s="220"/>
      <c r="D569" s="60" t="s">
        <v>506</v>
      </c>
      <c r="E569" s="253">
        <f>E570+E571</f>
        <v>71280.600000000006</v>
      </c>
      <c r="F569" s="178">
        <f t="shared" ref="F569:G569" si="274">F570+F571</f>
        <v>71280.600000000006</v>
      </c>
      <c r="G569" s="178">
        <f t="shared" si="274"/>
        <v>36140</v>
      </c>
      <c r="H569" s="219">
        <f t="shared" si="268"/>
        <v>50.701032258426551</v>
      </c>
      <c r="I569" s="81"/>
    </row>
    <row r="570" spans="1:9" ht="51" customHeight="1" x14ac:dyDescent="0.2">
      <c r="A570" s="220" t="s">
        <v>255</v>
      </c>
      <c r="B570" s="365" t="s">
        <v>368</v>
      </c>
      <c r="C570" s="220" t="s">
        <v>153</v>
      </c>
      <c r="D570" s="60" t="s">
        <v>154</v>
      </c>
      <c r="E570" s="253">
        <f>ГРБС!G428</f>
        <v>820.5</v>
      </c>
      <c r="F570" s="178">
        <f>ГРБС!H428</f>
        <v>820.5</v>
      </c>
      <c r="G570" s="178">
        <f>ГРБС!I428</f>
        <v>379.4</v>
      </c>
      <c r="H570" s="219">
        <f t="shared" si="268"/>
        <v>46.240097501523458</v>
      </c>
      <c r="I570" s="81"/>
    </row>
    <row r="571" spans="1:9" ht="46.5" customHeight="1" x14ac:dyDescent="0.2">
      <c r="A571" s="61" t="s">
        <v>255</v>
      </c>
      <c r="B571" s="316" t="s">
        <v>368</v>
      </c>
      <c r="C571" s="223" t="s">
        <v>387</v>
      </c>
      <c r="D571" s="286" t="s">
        <v>199</v>
      </c>
      <c r="E571" s="308">
        <f>ГРБС!G429</f>
        <v>70460.100000000006</v>
      </c>
      <c r="F571" s="178">
        <f>ГРБС!H429</f>
        <v>70460.100000000006</v>
      </c>
      <c r="G571" s="178">
        <f>ГРБС!I429</f>
        <v>35760.6</v>
      </c>
      <c r="H571" s="219">
        <f t="shared" si="268"/>
        <v>50.752979345757375</v>
      </c>
      <c r="I571" s="81"/>
    </row>
    <row r="572" spans="1:9" ht="157.5" customHeight="1" x14ac:dyDescent="0.2">
      <c r="A572" s="220" t="s">
        <v>255</v>
      </c>
      <c r="B572" s="68" t="s">
        <v>733</v>
      </c>
      <c r="C572" s="220"/>
      <c r="D572" s="62" t="s">
        <v>732</v>
      </c>
      <c r="E572" s="178">
        <f>E573</f>
        <v>59</v>
      </c>
      <c r="F572" s="178">
        <f t="shared" ref="F572:G572" si="275">F573</f>
        <v>59</v>
      </c>
      <c r="G572" s="178">
        <f t="shared" si="275"/>
        <v>39.5</v>
      </c>
      <c r="H572" s="219">
        <f t="shared" si="268"/>
        <v>66.949152542372886</v>
      </c>
      <c r="I572" s="81"/>
    </row>
    <row r="573" spans="1:9" ht="46.5" customHeight="1" thickBot="1" x14ac:dyDescent="0.25">
      <c r="A573" s="223" t="s">
        <v>255</v>
      </c>
      <c r="B573" s="224" t="s">
        <v>733</v>
      </c>
      <c r="C573" s="223" t="s">
        <v>387</v>
      </c>
      <c r="D573" s="286" t="s">
        <v>199</v>
      </c>
      <c r="E573" s="225">
        <f>ГРБС!G431</f>
        <v>59</v>
      </c>
      <c r="F573" s="232">
        <f>ГРБС!H431</f>
        <v>59</v>
      </c>
      <c r="G573" s="232">
        <f>ГРБС!I431</f>
        <v>39.5</v>
      </c>
      <c r="H573" s="227">
        <f t="shared" si="268"/>
        <v>66.949152542372886</v>
      </c>
      <c r="I573" s="81"/>
    </row>
    <row r="574" spans="1:9" ht="18" customHeight="1" thickBot="1" x14ac:dyDescent="0.25">
      <c r="A574" s="362" t="s">
        <v>793</v>
      </c>
      <c r="B574" s="238"/>
      <c r="C574" s="243"/>
      <c r="D574" s="205" t="s">
        <v>792</v>
      </c>
      <c r="E574" s="209">
        <f>E575</f>
        <v>0</v>
      </c>
      <c r="F574" s="209">
        <f t="shared" ref="F574:G577" si="276">F575</f>
        <v>2939.5</v>
      </c>
      <c r="G574" s="209">
        <f t="shared" si="276"/>
        <v>2348.3000000000002</v>
      </c>
      <c r="H574" s="323">
        <f t="shared" si="268"/>
        <v>79.88773600952544</v>
      </c>
      <c r="I574" s="81"/>
    </row>
    <row r="575" spans="1:9" ht="51.75" customHeight="1" x14ac:dyDescent="0.2">
      <c r="A575" s="61" t="s">
        <v>793</v>
      </c>
      <c r="B575" s="241" t="s">
        <v>298</v>
      </c>
      <c r="C575" s="61"/>
      <c r="D575" s="259" t="s">
        <v>520</v>
      </c>
      <c r="E575" s="233">
        <f>E576</f>
        <v>0</v>
      </c>
      <c r="F575" s="233">
        <f t="shared" si="276"/>
        <v>2939.5</v>
      </c>
      <c r="G575" s="233">
        <f t="shared" si="276"/>
        <v>2348.3000000000002</v>
      </c>
      <c r="H575" s="364">
        <f t="shared" si="268"/>
        <v>79.88773600952544</v>
      </c>
      <c r="I575" s="81"/>
    </row>
    <row r="576" spans="1:9" ht="46.5" customHeight="1" x14ac:dyDescent="0.2">
      <c r="A576" s="220" t="s">
        <v>793</v>
      </c>
      <c r="B576" s="68" t="s">
        <v>346</v>
      </c>
      <c r="C576" s="220"/>
      <c r="D576" s="62" t="s">
        <v>51</v>
      </c>
      <c r="E576" s="178">
        <f>E577</f>
        <v>0</v>
      </c>
      <c r="F576" s="178">
        <f t="shared" si="276"/>
        <v>2939.5</v>
      </c>
      <c r="G576" s="178">
        <f t="shared" si="276"/>
        <v>2348.3000000000002</v>
      </c>
      <c r="H576" s="219">
        <f t="shared" si="268"/>
        <v>79.88773600952544</v>
      </c>
      <c r="I576" s="81"/>
    </row>
    <row r="577" spans="1:9" ht="66" customHeight="1" x14ac:dyDescent="0.2">
      <c r="A577" s="220" t="s">
        <v>793</v>
      </c>
      <c r="B577" s="68" t="s">
        <v>676</v>
      </c>
      <c r="C577" s="220"/>
      <c r="D577" s="62" t="s">
        <v>471</v>
      </c>
      <c r="E577" s="178">
        <f>E578</f>
        <v>0</v>
      </c>
      <c r="F577" s="178">
        <f t="shared" si="276"/>
        <v>2939.5</v>
      </c>
      <c r="G577" s="178">
        <f t="shared" si="276"/>
        <v>2348.3000000000002</v>
      </c>
      <c r="H577" s="219">
        <f t="shared" si="268"/>
        <v>79.88773600952544</v>
      </c>
      <c r="I577" s="81"/>
    </row>
    <row r="578" spans="1:9" ht="46.5" customHeight="1" thickBot="1" x14ac:dyDescent="0.25">
      <c r="A578" s="61" t="s">
        <v>793</v>
      </c>
      <c r="B578" s="241" t="s">
        <v>676</v>
      </c>
      <c r="C578" s="246" t="s">
        <v>387</v>
      </c>
      <c r="D578" s="356" t="s">
        <v>199</v>
      </c>
      <c r="E578" s="233">
        <f>ГРБС!G593</f>
        <v>0</v>
      </c>
      <c r="F578" s="233">
        <f>ГРБС!H593</f>
        <v>2939.5</v>
      </c>
      <c r="G578" s="233">
        <f>ГРБС!I593</f>
        <v>2348.3000000000002</v>
      </c>
      <c r="H578" s="227">
        <f t="shared" si="268"/>
        <v>79.88773600952544</v>
      </c>
      <c r="I578" s="81"/>
    </row>
    <row r="579" spans="1:9" ht="31.5" customHeight="1" thickBot="1" x14ac:dyDescent="0.25">
      <c r="A579" s="362" t="s">
        <v>207</v>
      </c>
      <c r="B579" s="243"/>
      <c r="C579" s="207"/>
      <c r="D579" s="290" t="s">
        <v>208</v>
      </c>
      <c r="E579" s="209">
        <f>E580+E591</f>
        <v>8493.2000000000007</v>
      </c>
      <c r="F579" s="209">
        <f t="shared" ref="F579:G579" si="277">F580+F591</f>
        <v>8493.2000000000007</v>
      </c>
      <c r="G579" s="209">
        <f t="shared" si="277"/>
        <v>3589.2</v>
      </c>
      <c r="H579" s="323">
        <f t="shared" si="268"/>
        <v>42.259690105025186</v>
      </c>
      <c r="I579" s="81"/>
    </row>
    <row r="580" spans="1:9" ht="60.75" customHeight="1" x14ac:dyDescent="0.2">
      <c r="A580" s="61" t="s">
        <v>207</v>
      </c>
      <c r="B580" s="363" t="s">
        <v>179</v>
      </c>
      <c r="C580" s="218"/>
      <c r="D580" s="248" t="s">
        <v>699</v>
      </c>
      <c r="E580" s="249">
        <f>E581</f>
        <v>8193.2000000000007</v>
      </c>
      <c r="F580" s="233">
        <f t="shared" ref="F580:G580" si="278">F581</f>
        <v>8193.2000000000007</v>
      </c>
      <c r="G580" s="233">
        <f t="shared" si="278"/>
        <v>3589.2</v>
      </c>
      <c r="H580" s="364">
        <f t="shared" si="268"/>
        <v>43.807059512766678</v>
      </c>
      <c r="I580" s="81"/>
    </row>
    <row r="581" spans="1:9" ht="60.75" customHeight="1" x14ac:dyDescent="0.2">
      <c r="A581" s="220" t="s">
        <v>207</v>
      </c>
      <c r="B581" s="363" t="s">
        <v>183</v>
      </c>
      <c r="C581" s="220"/>
      <c r="D581" s="60" t="s">
        <v>453</v>
      </c>
      <c r="E581" s="253">
        <f>E582+E585+E589</f>
        <v>8193.2000000000007</v>
      </c>
      <c r="F581" s="178">
        <f t="shared" ref="F581:G581" si="279">F582+F585+F589</f>
        <v>8193.2000000000007</v>
      </c>
      <c r="G581" s="178">
        <f t="shared" si="279"/>
        <v>3589.2</v>
      </c>
      <c r="H581" s="219">
        <f t="shared" si="268"/>
        <v>43.807059512766678</v>
      </c>
      <c r="I581" s="81"/>
    </row>
    <row r="582" spans="1:9" ht="81" customHeight="1" x14ac:dyDescent="0.2">
      <c r="A582" s="220" t="s">
        <v>207</v>
      </c>
      <c r="B582" s="365" t="s">
        <v>369</v>
      </c>
      <c r="C582" s="220"/>
      <c r="D582" s="60" t="s">
        <v>504</v>
      </c>
      <c r="E582" s="253">
        <f>E583+E584</f>
        <v>815.7</v>
      </c>
      <c r="F582" s="178">
        <f t="shared" ref="F582:G582" si="280">F583+F584</f>
        <v>815.7</v>
      </c>
      <c r="G582" s="178">
        <f t="shared" si="280"/>
        <v>367.7</v>
      </c>
      <c r="H582" s="219">
        <f t="shared" si="268"/>
        <v>45.077847247762655</v>
      </c>
      <c r="I582" s="81"/>
    </row>
    <row r="583" spans="1:9" ht="32.25" customHeight="1" x14ac:dyDescent="0.2">
      <c r="A583" s="220" t="s">
        <v>207</v>
      </c>
      <c r="B583" s="283" t="s">
        <v>369</v>
      </c>
      <c r="C583" s="220" t="s">
        <v>188</v>
      </c>
      <c r="D583" s="60" t="s">
        <v>196</v>
      </c>
      <c r="E583" s="253">
        <f>ГРБС!G436</f>
        <v>483.7</v>
      </c>
      <c r="F583" s="178">
        <f>ГРБС!H436</f>
        <v>483.7</v>
      </c>
      <c r="G583" s="178">
        <f>ГРБС!I436</f>
        <v>243.4</v>
      </c>
      <c r="H583" s="219">
        <f t="shared" si="268"/>
        <v>50.320446557783747</v>
      </c>
      <c r="I583" s="81"/>
    </row>
    <row r="584" spans="1:9" ht="45.75" customHeight="1" x14ac:dyDescent="0.2">
      <c r="A584" s="220" t="s">
        <v>207</v>
      </c>
      <c r="B584" s="365" t="s">
        <v>369</v>
      </c>
      <c r="C584" s="220" t="s">
        <v>153</v>
      </c>
      <c r="D584" s="60" t="s">
        <v>154</v>
      </c>
      <c r="E584" s="253">
        <f>ГРБС!G437</f>
        <v>332</v>
      </c>
      <c r="F584" s="178">
        <f>ГРБС!H437</f>
        <v>332</v>
      </c>
      <c r="G584" s="178">
        <f>ГРБС!I437</f>
        <v>124.3</v>
      </c>
      <c r="H584" s="219">
        <f t="shared" si="268"/>
        <v>37.439759036144579</v>
      </c>
      <c r="I584" s="81"/>
    </row>
    <row r="585" spans="1:9" ht="93" customHeight="1" x14ac:dyDescent="0.2">
      <c r="A585" s="220" t="s">
        <v>207</v>
      </c>
      <c r="B585" s="365" t="s">
        <v>370</v>
      </c>
      <c r="C585" s="220"/>
      <c r="D585" s="60" t="s">
        <v>505</v>
      </c>
      <c r="E585" s="253">
        <f>E586+E587+E588</f>
        <v>7341.5</v>
      </c>
      <c r="F585" s="178">
        <f t="shared" ref="F585:G585" si="281">F586+F587+F588</f>
        <v>7341.5</v>
      </c>
      <c r="G585" s="178">
        <f t="shared" si="281"/>
        <v>3199.5</v>
      </c>
      <c r="H585" s="219">
        <f t="shared" si="268"/>
        <v>43.581012054757203</v>
      </c>
      <c r="I585" s="81"/>
    </row>
    <row r="586" spans="1:9" ht="32.25" customHeight="1" x14ac:dyDescent="0.2">
      <c r="A586" s="220" t="s">
        <v>207</v>
      </c>
      <c r="B586" s="365" t="s">
        <v>370</v>
      </c>
      <c r="C586" s="220" t="s">
        <v>188</v>
      </c>
      <c r="D586" s="60" t="s">
        <v>196</v>
      </c>
      <c r="E586" s="253">
        <f>ГРБС!G439</f>
        <v>6339.1</v>
      </c>
      <c r="F586" s="178">
        <f>ГРБС!H439</f>
        <v>6339.1</v>
      </c>
      <c r="G586" s="178">
        <f>ГРБС!I439</f>
        <v>2811</v>
      </c>
      <c r="H586" s="219">
        <f t="shared" si="268"/>
        <v>44.343834298244225</v>
      </c>
      <c r="I586" s="81"/>
    </row>
    <row r="587" spans="1:9" ht="45.75" customHeight="1" x14ac:dyDescent="0.2">
      <c r="A587" s="220" t="s">
        <v>207</v>
      </c>
      <c r="B587" s="366" t="s">
        <v>370</v>
      </c>
      <c r="C587" s="223" t="s">
        <v>153</v>
      </c>
      <c r="D587" s="221" t="s">
        <v>154</v>
      </c>
      <c r="E587" s="308">
        <f>ГРБС!G440</f>
        <v>1001.4</v>
      </c>
      <c r="F587" s="178">
        <f>ГРБС!H440</f>
        <v>1001.4</v>
      </c>
      <c r="G587" s="178">
        <f>ГРБС!I440</f>
        <v>388.5</v>
      </c>
      <c r="H587" s="219">
        <f t="shared" si="268"/>
        <v>38.795686039544634</v>
      </c>
      <c r="I587" s="81"/>
    </row>
    <row r="588" spans="1:9" ht="30" customHeight="1" x14ac:dyDescent="0.2">
      <c r="A588" s="220" t="s">
        <v>207</v>
      </c>
      <c r="B588" s="365" t="s">
        <v>370</v>
      </c>
      <c r="C588" s="220" t="s">
        <v>142</v>
      </c>
      <c r="D588" s="60" t="s">
        <v>143</v>
      </c>
      <c r="E588" s="253">
        <f>ГРБС!G441</f>
        <v>1</v>
      </c>
      <c r="F588" s="178">
        <f>ГРБС!H441</f>
        <v>1</v>
      </c>
      <c r="G588" s="178">
        <f>ГРБС!I441</f>
        <v>0</v>
      </c>
      <c r="H588" s="219">
        <f t="shared" si="268"/>
        <v>0</v>
      </c>
      <c r="I588" s="81"/>
    </row>
    <row r="589" spans="1:9" ht="30" customHeight="1" x14ac:dyDescent="0.2">
      <c r="A589" s="220" t="s">
        <v>207</v>
      </c>
      <c r="B589" s="363" t="s">
        <v>184</v>
      </c>
      <c r="C589" s="220"/>
      <c r="D589" s="60" t="s">
        <v>201</v>
      </c>
      <c r="E589" s="253">
        <f>E590</f>
        <v>36</v>
      </c>
      <c r="F589" s="178">
        <f t="shared" ref="F589:G589" si="282">F590</f>
        <v>36</v>
      </c>
      <c r="G589" s="178">
        <f t="shared" si="282"/>
        <v>22</v>
      </c>
      <c r="H589" s="219">
        <f t="shared" si="268"/>
        <v>61.111111111111114</v>
      </c>
      <c r="I589" s="81"/>
    </row>
    <row r="590" spans="1:9" ht="48.75" customHeight="1" x14ac:dyDescent="0.2">
      <c r="A590" s="220" t="s">
        <v>207</v>
      </c>
      <c r="B590" s="363" t="s">
        <v>184</v>
      </c>
      <c r="C590" s="220" t="s">
        <v>153</v>
      </c>
      <c r="D590" s="60" t="s">
        <v>154</v>
      </c>
      <c r="E590" s="253">
        <f>ГРБС!G443</f>
        <v>36</v>
      </c>
      <c r="F590" s="178">
        <f>ГРБС!H443</f>
        <v>36</v>
      </c>
      <c r="G590" s="178">
        <f>ГРБС!I443</f>
        <v>22</v>
      </c>
      <c r="H590" s="219">
        <f t="shared" si="268"/>
        <v>61.111111111111114</v>
      </c>
      <c r="I590" s="81"/>
    </row>
    <row r="591" spans="1:9" ht="78" customHeight="1" x14ac:dyDescent="0.2">
      <c r="A591" s="220" t="s">
        <v>207</v>
      </c>
      <c r="B591" s="365" t="s">
        <v>296</v>
      </c>
      <c r="C591" s="220"/>
      <c r="D591" s="60" t="s">
        <v>597</v>
      </c>
      <c r="E591" s="253">
        <f>E592</f>
        <v>300</v>
      </c>
      <c r="F591" s="178">
        <f t="shared" ref="F591:G592" si="283">F592</f>
        <v>300</v>
      </c>
      <c r="G591" s="178">
        <f t="shared" si="283"/>
        <v>0</v>
      </c>
      <c r="H591" s="219">
        <f t="shared" si="268"/>
        <v>0</v>
      </c>
      <c r="I591" s="81"/>
    </row>
    <row r="592" spans="1:9" ht="62.25" customHeight="1" x14ac:dyDescent="0.2">
      <c r="A592" s="220" t="s">
        <v>207</v>
      </c>
      <c r="B592" s="365" t="s">
        <v>178</v>
      </c>
      <c r="C592" s="220"/>
      <c r="D592" s="60" t="s">
        <v>466</v>
      </c>
      <c r="E592" s="253">
        <f>E593</f>
        <v>300</v>
      </c>
      <c r="F592" s="178">
        <f t="shared" si="283"/>
        <v>300</v>
      </c>
      <c r="G592" s="178">
        <f t="shared" si="283"/>
        <v>0</v>
      </c>
      <c r="H592" s="219">
        <f t="shared" si="268"/>
        <v>0</v>
      </c>
      <c r="I592" s="81"/>
    </row>
    <row r="593" spans="1:11" ht="97.5" customHeight="1" thickBot="1" x14ac:dyDescent="0.25">
      <c r="A593" s="61" t="s">
        <v>207</v>
      </c>
      <c r="B593" s="283" t="s">
        <v>178</v>
      </c>
      <c r="C593" s="61" t="s">
        <v>417</v>
      </c>
      <c r="D593" s="60" t="s">
        <v>726</v>
      </c>
      <c r="E593" s="225">
        <f>ГРБС!G446</f>
        <v>300</v>
      </c>
      <c r="F593" s="232">
        <f>ГРБС!H446</f>
        <v>300</v>
      </c>
      <c r="G593" s="232">
        <f>ГРБС!I446</f>
        <v>0</v>
      </c>
      <c r="H593" s="333">
        <f t="shared" si="268"/>
        <v>0</v>
      </c>
      <c r="I593" s="81"/>
    </row>
    <row r="594" spans="1:11" ht="31.5" customHeight="1" thickBot="1" x14ac:dyDescent="0.25">
      <c r="A594" s="386" t="s">
        <v>472</v>
      </c>
      <c r="B594" s="402"/>
      <c r="C594" s="270"/>
      <c r="D594" s="289" t="s">
        <v>121</v>
      </c>
      <c r="E594" s="321">
        <f>E600+E595</f>
        <v>1081</v>
      </c>
      <c r="F594" s="321">
        <f t="shared" ref="F594:G594" si="284">F600+F595</f>
        <v>1081</v>
      </c>
      <c r="G594" s="321">
        <f t="shared" si="284"/>
        <v>0</v>
      </c>
      <c r="H594" s="321">
        <f t="shared" si="268"/>
        <v>0</v>
      </c>
      <c r="I594" s="73"/>
    </row>
    <row r="595" spans="1:11" ht="15" customHeight="1" thickBot="1" x14ac:dyDescent="0.25">
      <c r="A595" s="362" t="s">
        <v>473</v>
      </c>
      <c r="B595" s="402"/>
      <c r="C595" s="270"/>
      <c r="D595" s="290" t="s">
        <v>474</v>
      </c>
      <c r="E595" s="323">
        <f>E596</f>
        <v>90</v>
      </c>
      <c r="F595" s="323">
        <f t="shared" ref="F595:G598" si="285">F596</f>
        <v>90</v>
      </c>
      <c r="G595" s="323">
        <f t="shared" si="285"/>
        <v>0</v>
      </c>
      <c r="H595" s="323">
        <f t="shared" si="268"/>
        <v>0</v>
      </c>
      <c r="I595" s="73"/>
    </row>
    <row r="596" spans="1:11" ht="45" customHeight="1" x14ac:dyDescent="0.2">
      <c r="A596" s="61" t="s">
        <v>473</v>
      </c>
      <c r="B596" s="363" t="s">
        <v>298</v>
      </c>
      <c r="C596" s="213"/>
      <c r="D596" s="248" t="s">
        <v>696</v>
      </c>
      <c r="E596" s="404">
        <f>E597</f>
        <v>90</v>
      </c>
      <c r="F596" s="404">
        <f t="shared" si="285"/>
        <v>90</v>
      </c>
      <c r="G596" s="227">
        <f t="shared" si="285"/>
        <v>0</v>
      </c>
      <c r="H596" s="364">
        <f t="shared" si="268"/>
        <v>0</v>
      </c>
      <c r="I596" s="73"/>
    </row>
    <row r="597" spans="1:11" ht="64.5" customHeight="1" x14ac:dyDescent="0.2">
      <c r="A597" s="220" t="s">
        <v>473</v>
      </c>
      <c r="B597" s="365" t="s">
        <v>347</v>
      </c>
      <c r="C597" s="220"/>
      <c r="D597" s="221" t="s">
        <v>52</v>
      </c>
      <c r="E597" s="405">
        <f>E598</f>
        <v>90</v>
      </c>
      <c r="F597" s="405">
        <f t="shared" si="285"/>
        <v>90</v>
      </c>
      <c r="G597" s="219">
        <f t="shared" si="285"/>
        <v>0</v>
      </c>
      <c r="H597" s="219">
        <f t="shared" si="268"/>
        <v>0</v>
      </c>
      <c r="I597" s="73"/>
    </row>
    <row r="598" spans="1:11" ht="76.5" customHeight="1" x14ac:dyDescent="0.2">
      <c r="A598" s="220" t="s">
        <v>473</v>
      </c>
      <c r="B598" s="68" t="s">
        <v>711</v>
      </c>
      <c r="C598" s="220"/>
      <c r="D598" s="60" t="s">
        <v>475</v>
      </c>
      <c r="E598" s="405">
        <f>E599</f>
        <v>90</v>
      </c>
      <c r="F598" s="405">
        <f t="shared" si="285"/>
        <v>90</v>
      </c>
      <c r="G598" s="404">
        <f t="shared" si="285"/>
        <v>0</v>
      </c>
      <c r="H598" s="219">
        <f t="shared" si="268"/>
        <v>0</v>
      </c>
      <c r="I598" s="73"/>
    </row>
    <row r="599" spans="1:11" ht="16.5" customHeight="1" thickBot="1" x14ac:dyDescent="0.25">
      <c r="A599" s="61" t="s">
        <v>473</v>
      </c>
      <c r="B599" s="316" t="s">
        <v>711</v>
      </c>
      <c r="C599" s="223" t="s">
        <v>99</v>
      </c>
      <c r="D599" s="221" t="s">
        <v>103</v>
      </c>
      <c r="E599" s="256">
        <f>ГРБС!G599</f>
        <v>90</v>
      </c>
      <c r="F599" s="256">
        <f>ГРБС!H599</f>
        <v>90</v>
      </c>
      <c r="G599" s="256">
        <f>ГРБС!I599</f>
        <v>0</v>
      </c>
      <c r="H599" s="333">
        <f t="shared" si="268"/>
        <v>0</v>
      </c>
      <c r="I599" s="73"/>
    </row>
    <row r="600" spans="1:11" ht="31.5" customHeight="1" thickBot="1" x14ac:dyDescent="0.25">
      <c r="A600" s="362" t="s">
        <v>125</v>
      </c>
      <c r="B600" s="243"/>
      <c r="C600" s="207"/>
      <c r="D600" s="290" t="s">
        <v>126</v>
      </c>
      <c r="E600" s="209">
        <f>E601</f>
        <v>991</v>
      </c>
      <c r="F600" s="209">
        <f t="shared" ref="F600:G603" si="286">F601</f>
        <v>991</v>
      </c>
      <c r="G600" s="209">
        <f t="shared" si="286"/>
        <v>0</v>
      </c>
      <c r="H600" s="323">
        <f t="shared" si="268"/>
        <v>0</v>
      </c>
    </row>
    <row r="601" spans="1:11" ht="77.25" customHeight="1" x14ac:dyDescent="0.2">
      <c r="A601" s="213" t="s">
        <v>125</v>
      </c>
      <c r="B601" s="363" t="s">
        <v>302</v>
      </c>
      <c r="C601" s="218"/>
      <c r="D601" s="248" t="s">
        <v>646</v>
      </c>
      <c r="E601" s="249">
        <f>E602</f>
        <v>991</v>
      </c>
      <c r="F601" s="249">
        <f t="shared" si="286"/>
        <v>991</v>
      </c>
      <c r="G601" s="233">
        <f t="shared" si="286"/>
        <v>0</v>
      </c>
      <c r="H601" s="364">
        <f t="shared" si="268"/>
        <v>0</v>
      </c>
    </row>
    <row r="602" spans="1:11" ht="60.75" customHeight="1" x14ac:dyDescent="0.2">
      <c r="A602" s="220" t="s">
        <v>125</v>
      </c>
      <c r="B602" s="363" t="s">
        <v>480</v>
      </c>
      <c r="C602" s="261"/>
      <c r="D602" s="60" t="s">
        <v>645</v>
      </c>
      <c r="E602" s="253">
        <f>E603</f>
        <v>991</v>
      </c>
      <c r="F602" s="253">
        <f t="shared" si="286"/>
        <v>991</v>
      </c>
      <c r="G602" s="178">
        <f t="shared" si="286"/>
        <v>0</v>
      </c>
      <c r="H602" s="219">
        <f t="shared" si="268"/>
        <v>0</v>
      </c>
    </row>
    <row r="603" spans="1:11" ht="47.25" customHeight="1" x14ac:dyDescent="0.2">
      <c r="A603" s="220" t="s">
        <v>125</v>
      </c>
      <c r="B603" s="363" t="s">
        <v>177</v>
      </c>
      <c r="C603" s="261"/>
      <c r="D603" s="60" t="s">
        <v>408</v>
      </c>
      <c r="E603" s="253">
        <f>E604</f>
        <v>991</v>
      </c>
      <c r="F603" s="253">
        <f t="shared" si="286"/>
        <v>991</v>
      </c>
      <c r="G603" s="178">
        <f t="shared" si="286"/>
        <v>0</v>
      </c>
      <c r="H603" s="219">
        <f t="shared" si="268"/>
        <v>0</v>
      </c>
    </row>
    <row r="604" spans="1:11" ht="48" customHeight="1" thickBot="1" x14ac:dyDescent="0.25">
      <c r="A604" s="223" t="s">
        <v>125</v>
      </c>
      <c r="B604" s="366" t="s">
        <v>177</v>
      </c>
      <c r="C604" s="223" t="s">
        <v>153</v>
      </c>
      <c r="D604" s="221" t="s">
        <v>154</v>
      </c>
      <c r="E604" s="308">
        <f>ГРБС!G452</f>
        <v>991</v>
      </c>
      <c r="F604" s="308">
        <f>ГРБС!H452</f>
        <v>991</v>
      </c>
      <c r="G604" s="233">
        <f>ГРБС!I452</f>
        <v>0</v>
      </c>
      <c r="H604" s="333">
        <f t="shared" si="268"/>
        <v>0</v>
      </c>
    </row>
    <row r="605" spans="1:11" ht="31.5" customHeight="1" thickBot="1" x14ac:dyDescent="0.25">
      <c r="A605" s="386" t="s">
        <v>31</v>
      </c>
      <c r="B605" s="387"/>
      <c r="C605" s="200"/>
      <c r="D605" s="289" t="s">
        <v>30</v>
      </c>
      <c r="E605" s="204">
        <f>E606</f>
        <v>971</v>
      </c>
      <c r="F605" s="204">
        <f t="shared" ref="F605:G609" si="287">F606</f>
        <v>971</v>
      </c>
      <c r="G605" s="204">
        <f t="shared" si="287"/>
        <v>485.5</v>
      </c>
      <c r="H605" s="321">
        <f t="shared" si="268"/>
        <v>50</v>
      </c>
    </row>
    <row r="606" spans="1:11" ht="32.25" customHeight="1" thickBot="1" x14ac:dyDescent="0.25">
      <c r="A606" s="362" t="s">
        <v>32</v>
      </c>
      <c r="B606" s="243"/>
      <c r="C606" s="207"/>
      <c r="D606" s="290" t="s">
        <v>455</v>
      </c>
      <c r="E606" s="209">
        <f>E607</f>
        <v>971</v>
      </c>
      <c r="F606" s="209">
        <f t="shared" si="287"/>
        <v>971</v>
      </c>
      <c r="G606" s="209">
        <f t="shared" si="287"/>
        <v>485.5</v>
      </c>
      <c r="H606" s="323">
        <f t="shared" si="268"/>
        <v>50</v>
      </c>
    </row>
    <row r="607" spans="1:11" ht="79.5" customHeight="1" thickBot="1" x14ac:dyDescent="0.25">
      <c r="A607" s="61" t="s">
        <v>32</v>
      </c>
      <c r="B607" s="315" t="s">
        <v>299</v>
      </c>
      <c r="C607" s="213"/>
      <c r="D607" s="248" t="s">
        <v>579</v>
      </c>
      <c r="E607" s="249">
        <f>E608</f>
        <v>971</v>
      </c>
      <c r="F607" s="249">
        <f t="shared" si="287"/>
        <v>971</v>
      </c>
      <c r="G607" s="233">
        <f t="shared" si="287"/>
        <v>485.5</v>
      </c>
      <c r="H607" s="364">
        <f t="shared" si="268"/>
        <v>50</v>
      </c>
    </row>
    <row r="608" spans="1:11" ht="61.5" customHeight="1" thickBot="1" x14ac:dyDescent="0.25">
      <c r="A608" s="220" t="s">
        <v>32</v>
      </c>
      <c r="B608" s="252" t="s">
        <v>300</v>
      </c>
      <c r="C608" s="220"/>
      <c r="D608" s="60" t="s">
        <v>209</v>
      </c>
      <c r="E608" s="253">
        <f>E609</f>
        <v>971</v>
      </c>
      <c r="F608" s="253">
        <f t="shared" si="287"/>
        <v>971</v>
      </c>
      <c r="G608" s="178">
        <f t="shared" si="287"/>
        <v>485.5</v>
      </c>
      <c r="H608" s="219">
        <f t="shared" si="268"/>
        <v>50</v>
      </c>
      <c r="K608" s="84"/>
    </row>
    <row r="609" spans="1:9" ht="47.25" customHeight="1" x14ac:dyDescent="0.2">
      <c r="A609" s="220" t="s">
        <v>32</v>
      </c>
      <c r="B609" s="295" t="s">
        <v>37</v>
      </c>
      <c r="C609" s="220"/>
      <c r="D609" s="60" t="s">
        <v>454</v>
      </c>
      <c r="E609" s="253">
        <f>E610</f>
        <v>971</v>
      </c>
      <c r="F609" s="253">
        <f t="shared" si="287"/>
        <v>971</v>
      </c>
      <c r="G609" s="249">
        <f t="shared" si="287"/>
        <v>485.5</v>
      </c>
      <c r="H609" s="219">
        <f t="shared" si="268"/>
        <v>50</v>
      </c>
    </row>
    <row r="610" spans="1:9" ht="16.5" customHeight="1" thickBot="1" x14ac:dyDescent="0.25">
      <c r="A610" s="61" t="s">
        <v>32</v>
      </c>
      <c r="B610" s="391" t="s">
        <v>37</v>
      </c>
      <c r="C610" s="223" t="s">
        <v>99</v>
      </c>
      <c r="D610" s="221" t="s">
        <v>103</v>
      </c>
      <c r="E610" s="308">
        <f>ГРБС!G458</f>
        <v>971</v>
      </c>
      <c r="F610" s="308">
        <f>ГРБС!H458</f>
        <v>971</v>
      </c>
      <c r="G610" s="308">
        <f>ГРБС!I458</f>
        <v>485.5</v>
      </c>
      <c r="H610" s="333">
        <f t="shared" si="268"/>
        <v>50</v>
      </c>
    </row>
    <row r="611" spans="1:9" ht="47.25" customHeight="1" thickBot="1" x14ac:dyDescent="0.25">
      <c r="A611" s="386" t="s">
        <v>357</v>
      </c>
      <c r="B611" s="387"/>
      <c r="C611" s="200"/>
      <c r="D611" s="289" t="s">
        <v>722</v>
      </c>
      <c r="E611" s="204">
        <f>E612</f>
        <v>8</v>
      </c>
      <c r="F611" s="204">
        <f t="shared" ref="F611:G614" si="288">F612</f>
        <v>8</v>
      </c>
      <c r="G611" s="204">
        <f t="shared" si="288"/>
        <v>3.7</v>
      </c>
      <c r="H611" s="321">
        <f t="shared" si="268"/>
        <v>46.25</v>
      </c>
    </row>
    <row r="612" spans="1:9" ht="45.75" customHeight="1" thickBot="1" x14ac:dyDescent="0.25">
      <c r="A612" s="362" t="s">
        <v>136</v>
      </c>
      <c r="B612" s="243"/>
      <c r="C612" s="207"/>
      <c r="D612" s="290" t="s">
        <v>725</v>
      </c>
      <c r="E612" s="209">
        <f>E613</f>
        <v>8</v>
      </c>
      <c r="F612" s="209">
        <f t="shared" si="288"/>
        <v>8</v>
      </c>
      <c r="G612" s="209">
        <f t="shared" si="288"/>
        <v>3.7</v>
      </c>
      <c r="H612" s="323">
        <f t="shared" si="268"/>
        <v>46.25</v>
      </c>
    </row>
    <row r="613" spans="1:9" ht="28.5" customHeight="1" x14ac:dyDescent="0.2">
      <c r="A613" s="213" t="s">
        <v>136</v>
      </c>
      <c r="B613" s="363" t="s">
        <v>55</v>
      </c>
      <c r="C613" s="213"/>
      <c r="D613" s="248" t="s">
        <v>697</v>
      </c>
      <c r="E613" s="249">
        <f>E614</f>
        <v>8</v>
      </c>
      <c r="F613" s="249">
        <f t="shared" si="288"/>
        <v>8</v>
      </c>
      <c r="G613" s="233">
        <f t="shared" si="288"/>
        <v>3.7</v>
      </c>
      <c r="H613" s="364">
        <f t="shared" si="268"/>
        <v>46.25</v>
      </c>
    </row>
    <row r="614" spans="1:9" ht="31.5" customHeight="1" x14ac:dyDescent="0.2">
      <c r="A614" s="220" t="s">
        <v>136</v>
      </c>
      <c r="B614" s="365" t="s">
        <v>81</v>
      </c>
      <c r="C614" s="220"/>
      <c r="D614" s="60" t="s">
        <v>137</v>
      </c>
      <c r="E614" s="253">
        <f>E615</f>
        <v>8</v>
      </c>
      <c r="F614" s="253">
        <f t="shared" si="288"/>
        <v>8</v>
      </c>
      <c r="G614" s="178">
        <f t="shared" si="288"/>
        <v>3.7</v>
      </c>
      <c r="H614" s="219">
        <f t="shared" si="268"/>
        <v>46.25</v>
      </c>
    </row>
    <row r="615" spans="1:9" ht="20.25" customHeight="1" thickBot="1" x14ac:dyDescent="0.25">
      <c r="A615" s="223" t="s">
        <v>136</v>
      </c>
      <c r="B615" s="366" t="s">
        <v>81</v>
      </c>
      <c r="C615" s="223" t="s">
        <v>358</v>
      </c>
      <c r="D615" s="221" t="s">
        <v>138</v>
      </c>
      <c r="E615" s="308">
        <f>ГРБС!G463</f>
        <v>8</v>
      </c>
      <c r="F615" s="308">
        <f>ГРБС!H463</f>
        <v>8</v>
      </c>
      <c r="G615" s="233">
        <f>ГРБС!I463</f>
        <v>3.7</v>
      </c>
      <c r="H615" s="333">
        <f t="shared" si="268"/>
        <v>46.25</v>
      </c>
    </row>
    <row r="616" spans="1:9" ht="16.5" customHeight="1" thickBot="1" x14ac:dyDescent="0.25">
      <c r="A616" s="406"/>
      <c r="B616" s="199"/>
      <c r="C616" s="202"/>
      <c r="D616" s="289" t="s">
        <v>253</v>
      </c>
      <c r="E616" s="204">
        <f>E20+E129+E181+E263+E327+E344+E489+E510+E530+E594+E605+E611</f>
        <v>1626250.2</v>
      </c>
      <c r="F616" s="204">
        <f t="shared" ref="F616:G616" si="289">F20+F129+F181+F263+F327+F344+F489+F510+F530+F594+F605+F611</f>
        <v>1631814.3</v>
      </c>
      <c r="G616" s="204">
        <f t="shared" si="289"/>
        <v>697699.00000000012</v>
      </c>
      <c r="H616" s="321">
        <f t="shared" si="268"/>
        <v>42.756029285930396</v>
      </c>
      <c r="I616" s="75"/>
    </row>
    <row r="617" spans="1:9" ht="15.75" customHeight="1" x14ac:dyDescent="0.2">
      <c r="A617" s="419"/>
      <c r="B617" s="419"/>
      <c r="C617" s="419"/>
      <c r="D617" s="419"/>
      <c r="E617" s="419"/>
      <c r="F617" s="419"/>
      <c r="G617" s="419"/>
      <c r="H617" s="63"/>
    </row>
    <row r="618" spans="1:9" x14ac:dyDescent="0.2">
      <c r="H618" s="74"/>
    </row>
    <row r="619" spans="1:9" x14ac:dyDescent="0.2">
      <c r="B619" s="93"/>
      <c r="H619" s="74"/>
    </row>
    <row r="620" spans="1:9" x14ac:dyDescent="0.2">
      <c r="B620" s="93"/>
      <c r="C620" s="96"/>
      <c r="H620" s="74"/>
    </row>
    <row r="621" spans="1:9" x14ac:dyDescent="0.2">
      <c r="B621" s="93"/>
      <c r="C621" s="96"/>
      <c r="H621" s="74"/>
    </row>
    <row r="622" spans="1:9" x14ac:dyDescent="0.2">
      <c r="H622" s="74"/>
    </row>
    <row r="623" spans="1:9" x14ac:dyDescent="0.2">
      <c r="H623" s="74"/>
    </row>
    <row r="624" spans="1:9" x14ac:dyDescent="0.2">
      <c r="H624" s="74"/>
    </row>
    <row r="625" spans="1:8" ht="15.75" x14ac:dyDescent="0.25">
      <c r="B625" s="91"/>
      <c r="C625" s="92"/>
      <c r="D625" s="97"/>
      <c r="E625" s="44"/>
      <c r="F625" s="44"/>
      <c r="G625" s="44"/>
      <c r="H625" s="74"/>
    </row>
    <row r="626" spans="1:8" ht="15.75" x14ac:dyDescent="0.25">
      <c r="B626" s="91"/>
      <c r="C626" s="92"/>
      <c r="D626" s="95"/>
      <c r="E626" s="44"/>
      <c r="F626" s="44"/>
      <c r="G626" s="44"/>
      <c r="H626" s="74"/>
    </row>
    <row r="627" spans="1:8" ht="15.75" x14ac:dyDescent="0.25">
      <c r="B627" s="91"/>
      <c r="C627" s="92"/>
      <c r="D627" s="95"/>
      <c r="E627" s="44"/>
      <c r="F627" s="44"/>
      <c r="G627" s="44"/>
      <c r="H627" s="74"/>
    </row>
    <row r="628" spans="1:8" ht="15.75" x14ac:dyDescent="0.25">
      <c r="B628" s="91"/>
      <c r="C628" s="92"/>
      <c r="D628" s="97"/>
      <c r="E628" s="44"/>
      <c r="F628" s="44"/>
      <c r="G628" s="44"/>
      <c r="H628" s="74"/>
    </row>
    <row r="629" spans="1:8" ht="15.75" x14ac:dyDescent="0.25">
      <c r="B629" s="93"/>
      <c r="C629" s="94"/>
      <c r="D629" s="95"/>
      <c r="E629" s="44"/>
      <c r="F629" s="44"/>
      <c r="G629" s="44"/>
      <c r="H629" s="74"/>
    </row>
    <row r="630" spans="1:8" ht="15.75" x14ac:dyDescent="0.25">
      <c r="B630" s="93"/>
      <c r="C630" s="94"/>
      <c r="D630" s="95"/>
      <c r="E630" s="44"/>
      <c r="F630" s="44"/>
      <c r="G630" s="44"/>
      <c r="H630" s="74"/>
    </row>
    <row r="631" spans="1:8" ht="15.75" x14ac:dyDescent="0.25">
      <c r="B631" s="93"/>
      <c r="C631" s="94"/>
      <c r="D631" s="95"/>
      <c r="E631" s="44"/>
      <c r="F631" s="44"/>
      <c r="G631" s="44"/>
      <c r="H631" s="74"/>
    </row>
    <row r="632" spans="1:8" ht="15.75" x14ac:dyDescent="0.25">
      <c r="B632" s="93"/>
      <c r="C632" s="94"/>
      <c r="D632" s="95"/>
      <c r="E632" s="44"/>
      <c r="F632" s="44"/>
      <c r="G632" s="44"/>
      <c r="H632" s="74"/>
    </row>
    <row r="633" spans="1:8" ht="15.75" x14ac:dyDescent="0.25">
      <c r="C633" s="94"/>
      <c r="D633" s="95"/>
      <c r="E633" s="44"/>
      <c r="F633" s="44"/>
      <c r="G633" s="44"/>
      <c r="H633" s="74"/>
    </row>
    <row r="634" spans="1:8" ht="15.75" x14ac:dyDescent="0.25">
      <c r="C634" s="94"/>
      <c r="D634" s="95"/>
      <c r="E634" s="44"/>
      <c r="F634" s="44"/>
      <c r="G634" s="44"/>
      <c r="H634" s="74"/>
    </row>
    <row r="635" spans="1:8" ht="15.75" x14ac:dyDescent="0.25">
      <c r="B635" s="93"/>
      <c r="C635" s="94"/>
      <c r="D635" s="95"/>
      <c r="E635" s="44"/>
      <c r="F635" s="44"/>
      <c r="G635" s="44"/>
      <c r="H635" s="74"/>
    </row>
    <row r="636" spans="1:8" ht="15.75" x14ac:dyDescent="0.25">
      <c r="A636" s="418"/>
      <c r="B636" s="418"/>
      <c r="C636" s="418"/>
      <c r="D636" s="418"/>
      <c r="E636" s="418"/>
      <c r="F636" s="98"/>
      <c r="G636" s="98"/>
      <c r="H636" s="2"/>
    </row>
    <row r="637" spans="1:8" ht="15.75" x14ac:dyDescent="0.25">
      <c r="A637" s="98"/>
      <c r="B637" s="98"/>
      <c r="C637" s="98"/>
      <c r="D637" s="99"/>
      <c r="E637" s="98"/>
      <c r="F637" s="98"/>
      <c r="G637" s="98"/>
      <c r="H637" s="74"/>
    </row>
  </sheetData>
  <mergeCells count="14">
    <mergeCell ref="A636:E636"/>
    <mergeCell ref="A617:G617"/>
    <mergeCell ref="A10:I10"/>
    <mergeCell ref="A11:I11"/>
    <mergeCell ref="A12:I12"/>
    <mergeCell ref="A13:I13"/>
    <mergeCell ref="A14:I14"/>
    <mergeCell ref="C17:C19"/>
    <mergeCell ref="D17:D19"/>
    <mergeCell ref="F17:F18"/>
    <mergeCell ref="A16:E16"/>
    <mergeCell ref="B17:B19"/>
    <mergeCell ref="E17:E18"/>
    <mergeCell ref="G17:H18"/>
  </mergeCells>
  <phoneticPr fontId="0" type="noConversion"/>
  <pageMargins left="0.98425196850393704" right="0.59055118110236227" top="0.78740157480314965" bottom="0.78740157480314965" header="0.39370078740157483" footer="0.39370078740157483"/>
  <pageSetup paperSize="9" scale="69" firstPageNumber="15" fitToHeight="0" orientation="portrait" useFirstPageNumber="1" r:id="rId1"/>
  <headerFooter alignWithMargins="0">
    <oddHeader>&amp;C&amp;"Times New Roman,обычный"&amp;14&amp;P</oddHeader>
  </headerFooter>
  <ignoredErrors>
    <ignoredError sqref="A14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5"/>
  <sheetViews>
    <sheetView topLeftCell="A8" workbookViewId="0">
      <selection activeCell="N15" sqref="N15"/>
    </sheetView>
  </sheetViews>
  <sheetFormatPr defaultRowHeight="12.75" x14ac:dyDescent="0.2"/>
  <cols>
    <col min="1" max="1" width="68" customWidth="1"/>
    <col min="2" max="5" width="12.85546875" customWidth="1"/>
    <col min="6" max="6" width="13.28515625" customWidth="1"/>
  </cols>
  <sheetData>
    <row r="1" spans="1:7" ht="18.75" x14ac:dyDescent="0.3">
      <c r="A1" s="432" t="s">
        <v>762</v>
      </c>
      <c r="B1" s="432"/>
      <c r="C1" s="432"/>
      <c r="D1" s="432"/>
      <c r="E1" s="432"/>
      <c r="F1" s="432"/>
      <c r="G1" s="113"/>
    </row>
    <row r="2" spans="1:7" ht="18.75" x14ac:dyDescent="0.3">
      <c r="A2" s="432" t="s">
        <v>788</v>
      </c>
      <c r="B2" s="432"/>
      <c r="C2" s="432"/>
      <c r="D2" s="432"/>
      <c r="E2" s="432"/>
      <c r="F2" s="432"/>
      <c r="G2" s="113"/>
    </row>
    <row r="3" spans="1:7" ht="19.5" thickBot="1" x14ac:dyDescent="0.35">
      <c r="A3" s="114"/>
      <c r="B3" s="115"/>
      <c r="C3" s="115"/>
      <c r="D3" s="116"/>
      <c r="E3" s="116"/>
      <c r="F3" s="116"/>
      <c r="G3" s="113"/>
    </row>
    <row r="4" spans="1:7" x14ac:dyDescent="0.2">
      <c r="A4" s="433" t="s">
        <v>105</v>
      </c>
      <c r="B4" s="435" t="s">
        <v>763</v>
      </c>
      <c r="C4" s="437" t="s">
        <v>764</v>
      </c>
      <c r="D4" s="439" t="s">
        <v>765</v>
      </c>
      <c r="E4" s="439" t="s">
        <v>766</v>
      </c>
      <c r="F4" s="441" t="s">
        <v>767</v>
      </c>
      <c r="G4" s="113"/>
    </row>
    <row r="5" spans="1:7" ht="128.25" customHeight="1" thickBot="1" x14ac:dyDescent="0.25">
      <c r="A5" s="434"/>
      <c r="B5" s="436"/>
      <c r="C5" s="438"/>
      <c r="D5" s="440"/>
      <c r="E5" s="440"/>
      <c r="F5" s="442"/>
      <c r="G5" s="113"/>
    </row>
    <row r="6" spans="1:7" ht="16.5" thickBot="1" x14ac:dyDescent="0.25">
      <c r="A6" s="117" t="s">
        <v>768</v>
      </c>
      <c r="B6" s="118">
        <f>B8+B13+B15+B22+B26+B32+B37+B43+B47+B52+B59+B66+B68+B70+B73+B78+B80+B82+B84+B86+B88+B90+B92+B94+B96+B100+B102+B104+B98</f>
        <v>1610734.8</v>
      </c>
      <c r="C6" s="118">
        <f t="shared" ref="C6:D6" si="0">C8+C13+C15+C22+C26+C32+C37+C43+C47+C52+C59+C66+C68+C70+C73+C78+C80+C82+C84+C86+C88+C90+C92+C94+C96+C100+C102+C104+C98</f>
        <v>1610889.6</v>
      </c>
      <c r="D6" s="118">
        <f t="shared" si="0"/>
        <v>689914.4</v>
      </c>
      <c r="E6" s="119">
        <f>D6/B6*100</f>
        <v>42.832277541901995</v>
      </c>
      <c r="F6" s="120">
        <f>D6/C6*100</f>
        <v>42.828161532609059</v>
      </c>
      <c r="G6" s="121"/>
    </row>
    <row r="7" spans="1:7" ht="30.75" thickBot="1" x14ac:dyDescent="0.25">
      <c r="A7" s="122" t="s">
        <v>769</v>
      </c>
      <c r="B7" s="123">
        <f>B9+B14+B16+B23+B27+B33+B38+B44+B48+B53+B60+B67+B69+B71+B74+B79+B81+B83+B85+B87+B89+B91+B101</f>
        <v>685933.6</v>
      </c>
      <c r="C7" s="123">
        <f t="shared" ref="C7:D7" si="1">C9+C14+C16+C23+C27+C33+C38+C44+C48+C53+C60+C67+C69+C71+C74+C79+C81+C83+C85+C87+C89+C91+C101</f>
        <v>685997.9</v>
      </c>
      <c r="D7" s="123">
        <f t="shared" si="1"/>
        <v>340795</v>
      </c>
      <c r="E7" s="124">
        <f>D7/B7*100</f>
        <v>49.683380432158444</v>
      </c>
      <c r="F7" s="125">
        <f>D7/C7*100</f>
        <v>49.678723506296443</v>
      </c>
      <c r="G7" s="121"/>
    </row>
    <row r="8" spans="1:7" ht="42.75" x14ac:dyDescent="0.2">
      <c r="A8" s="126" t="s">
        <v>591</v>
      </c>
      <c r="B8" s="127">
        <f>B10+B11+B12</f>
        <v>7325</v>
      </c>
      <c r="C8" s="127">
        <f t="shared" ref="C8:D8" si="2">C10+C11+C12</f>
        <v>7325</v>
      </c>
      <c r="D8" s="127">
        <f t="shared" si="2"/>
        <v>5.3</v>
      </c>
      <c r="E8" s="127">
        <f>D8/B8*100</f>
        <v>7.2354948805460742E-2</v>
      </c>
      <c r="F8" s="128">
        <f>D8/C8*100</f>
        <v>7.2354948805460742E-2</v>
      </c>
      <c r="G8" s="129"/>
    </row>
    <row r="9" spans="1:7" ht="31.5" x14ac:dyDescent="0.2">
      <c r="A9" s="130" t="s">
        <v>769</v>
      </c>
      <c r="B9" s="131">
        <v>0</v>
      </c>
      <c r="C9" s="131">
        <v>0</v>
      </c>
      <c r="D9" s="131">
        <v>0</v>
      </c>
      <c r="E9" s="132">
        <v>0</v>
      </c>
      <c r="F9" s="133">
        <v>0</v>
      </c>
      <c r="G9" s="134"/>
    </row>
    <row r="10" spans="1:7" ht="36.75" customHeight="1" x14ac:dyDescent="0.2">
      <c r="A10" s="135" t="s">
        <v>588</v>
      </c>
      <c r="B10" s="136">
        <f>ГРБС!G268</f>
        <v>6995</v>
      </c>
      <c r="C10" s="136">
        <f>ГРБС!H268</f>
        <v>6995</v>
      </c>
      <c r="D10" s="136">
        <f>ГРБС!I268</f>
        <v>0</v>
      </c>
      <c r="E10" s="137">
        <f>D10/B10*100</f>
        <v>0</v>
      </c>
      <c r="F10" s="138">
        <f>D10/C10*100</f>
        <v>0</v>
      </c>
      <c r="G10" s="129"/>
    </row>
    <row r="11" spans="1:7" ht="31.5" x14ac:dyDescent="0.2">
      <c r="A11" s="135" t="s">
        <v>33</v>
      </c>
      <c r="B11" s="136">
        <f>ГРБС!G242</f>
        <v>104</v>
      </c>
      <c r="C11" s="136">
        <f>ГРБС!H242</f>
        <v>104</v>
      </c>
      <c r="D11" s="136">
        <f>ГРБС!I242</f>
        <v>5.3</v>
      </c>
      <c r="E11" s="137">
        <f>D11/B11*100</f>
        <v>5.0961538461538458</v>
      </c>
      <c r="F11" s="138">
        <f>D11/C11*100</f>
        <v>5.0961538461538458</v>
      </c>
      <c r="G11" s="129"/>
    </row>
    <row r="12" spans="1:7" ht="47.25" x14ac:dyDescent="0.2">
      <c r="A12" s="135" t="s">
        <v>585</v>
      </c>
      <c r="B12" s="136">
        <f>ГРБС!G222</f>
        <v>226</v>
      </c>
      <c r="C12" s="136">
        <f>ГРБС!H222</f>
        <v>226</v>
      </c>
      <c r="D12" s="136">
        <f>ГРБС!I222</f>
        <v>0</v>
      </c>
      <c r="E12" s="136">
        <f>D12/B12*100</f>
        <v>0</v>
      </c>
      <c r="F12" s="139">
        <f>D12/C12*100</f>
        <v>0</v>
      </c>
      <c r="G12" s="129"/>
    </row>
    <row r="13" spans="1:7" ht="42.75" x14ac:dyDescent="0.2">
      <c r="A13" s="140" t="s">
        <v>587</v>
      </c>
      <c r="B13" s="141">
        <f>ГРБС!G245</f>
        <v>5620</v>
      </c>
      <c r="C13" s="141">
        <f>ГРБС!H245</f>
        <v>5620</v>
      </c>
      <c r="D13" s="141">
        <f>ГРБС!I245</f>
        <v>2298</v>
      </c>
      <c r="E13" s="142">
        <f>D13/B13*100</f>
        <v>40.889679715302492</v>
      </c>
      <c r="F13" s="143">
        <f>D13/C13*100</f>
        <v>40.889679715302492</v>
      </c>
      <c r="G13" s="129"/>
    </row>
    <row r="14" spans="1:7" ht="31.5" x14ac:dyDescent="0.2">
      <c r="A14" s="144" t="s">
        <v>769</v>
      </c>
      <c r="B14" s="131">
        <v>0</v>
      </c>
      <c r="C14" s="131">
        <v>0</v>
      </c>
      <c r="D14" s="131">
        <v>0</v>
      </c>
      <c r="E14" s="132">
        <v>0</v>
      </c>
      <c r="F14" s="133">
        <v>0</v>
      </c>
      <c r="G14" s="134"/>
    </row>
    <row r="15" spans="1:7" ht="73.5" customHeight="1" x14ac:dyDescent="0.2">
      <c r="A15" s="140" t="s">
        <v>522</v>
      </c>
      <c r="B15" s="141">
        <f>B19+B20+B21+B18+B17</f>
        <v>85361.1</v>
      </c>
      <c r="C15" s="141">
        <f t="shared" ref="C15:D15" si="3">C19+C20+C21+C18+C17</f>
        <v>85361.1</v>
      </c>
      <c r="D15" s="141">
        <f t="shared" si="3"/>
        <v>9035.1</v>
      </c>
      <c r="E15" s="142">
        <f>D15/B15*100</f>
        <v>10.584563694704027</v>
      </c>
      <c r="F15" s="143">
        <f>D15/C15*100</f>
        <v>10.584563694704027</v>
      </c>
      <c r="G15" s="129"/>
    </row>
    <row r="16" spans="1:7" ht="31.5" x14ac:dyDescent="0.2">
      <c r="A16" s="144" t="s">
        <v>769</v>
      </c>
      <c r="B16" s="131">
        <f>ГРБС!G406-5043</f>
        <v>3992.1000000000004</v>
      </c>
      <c r="C16" s="131">
        <f>ГРБС!H406-5043</f>
        <v>3992.1000000000004</v>
      </c>
      <c r="D16" s="131">
        <f>ГРБС!I406-5043</f>
        <v>3992.1000000000004</v>
      </c>
      <c r="E16" s="132">
        <v>0</v>
      </c>
      <c r="F16" s="145">
        <v>0</v>
      </c>
      <c r="G16" s="134"/>
    </row>
    <row r="17" spans="1:7" ht="47.25" customHeight="1" x14ac:dyDescent="0.2">
      <c r="A17" s="179" t="s">
        <v>424</v>
      </c>
      <c r="B17" s="131">
        <f>ГРБС!G47+ГРБС!G253</f>
        <v>75860</v>
      </c>
      <c r="C17" s="131">
        <f>ГРБС!H47+ГРБС!H253</f>
        <v>75860</v>
      </c>
      <c r="D17" s="131">
        <f>ГРБС!I47+ГРБС!I253</f>
        <v>0</v>
      </c>
      <c r="E17" s="132">
        <f t="shared" ref="E17" si="4">D17/B17*100</f>
        <v>0</v>
      </c>
      <c r="F17" s="145">
        <f>D17/C17*100</f>
        <v>0</v>
      </c>
      <c r="G17" s="134"/>
    </row>
    <row r="18" spans="1:7" ht="52.5" hidden="1" customHeight="1" x14ac:dyDescent="0.2">
      <c r="A18" s="146" t="s">
        <v>424</v>
      </c>
      <c r="B18" s="136">
        <f>ГРБС!G258</f>
        <v>0</v>
      </c>
      <c r="C18" s="136">
        <f>ГРБС!H258</f>
        <v>0</v>
      </c>
      <c r="D18" s="136">
        <f>ГРБС!I258</f>
        <v>0</v>
      </c>
      <c r="E18" s="137">
        <v>0</v>
      </c>
      <c r="F18" s="138">
        <v>0</v>
      </c>
      <c r="G18" s="134"/>
    </row>
    <row r="19" spans="1:7" ht="15.75" x14ac:dyDescent="0.2">
      <c r="A19" s="135" t="s">
        <v>452</v>
      </c>
      <c r="B19" s="136">
        <f>ГРБС!G405</f>
        <v>9035.1</v>
      </c>
      <c r="C19" s="136">
        <f>ГРБС!H405</f>
        <v>9035.1</v>
      </c>
      <c r="D19" s="136">
        <f>ГРБС!I405</f>
        <v>9035.1</v>
      </c>
      <c r="E19" s="136">
        <f>D19/B19*100</f>
        <v>100</v>
      </c>
      <c r="F19" s="139">
        <f>D19/C19*100</f>
        <v>100</v>
      </c>
      <c r="G19" s="129"/>
    </row>
    <row r="20" spans="1:7" ht="31.5" x14ac:dyDescent="0.2">
      <c r="A20" s="147" t="s">
        <v>28</v>
      </c>
      <c r="B20" s="136">
        <f>ГРБС!G408</f>
        <v>466</v>
      </c>
      <c r="C20" s="136">
        <f>ГРБС!H408</f>
        <v>466</v>
      </c>
      <c r="D20" s="136">
        <f>ГРБС!I408</f>
        <v>0</v>
      </c>
      <c r="E20" s="137">
        <f t="shared" ref="E20:E29" si="5">D20/B20*100</f>
        <v>0</v>
      </c>
      <c r="F20" s="138">
        <f t="shared" ref="F20:F29" si="6">D20/C20*100</f>
        <v>0</v>
      </c>
      <c r="G20" s="129"/>
    </row>
    <row r="21" spans="1:7" ht="31.5" x14ac:dyDescent="0.2">
      <c r="A21" s="135" t="s">
        <v>28</v>
      </c>
      <c r="B21" s="136">
        <v>0</v>
      </c>
      <c r="C21" s="136">
        <v>0</v>
      </c>
      <c r="D21" s="136">
        <v>0</v>
      </c>
      <c r="E21" s="136">
        <v>0</v>
      </c>
      <c r="F21" s="139">
        <v>0</v>
      </c>
      <c r="G21" s="129"/>
    </row>
    <row r="22" spans="1:7" ht="42.75" x14ac:dyDescent="0.2">
      <c r="A22" s="140" t="s">
        <v>592</v>
      </c>
      <c r="B22" s="141">
        <f>B24+B25</f>
        <v>60933.600000000006</v>
      </c>
      <c r="C22" s="141">
        <f t="shared" ref="C22:D22" si="7">C24+C25</f>
        <v>61024.100000000006</v>
      </c>
      <c r="D22" s="141">
        <f t="shared" si="7"/>
        <v>24559</v>
      </c>
      <c r="E22" s="142">
        <f t="shared" si="5"/>
        <v>40.304528207754011</v>
      </c>
      <c r="F22" s="143">
        <f t="shared" si="6"/>
        <v>40.244755760429072</v>
      </c>
      <c r="G22" s="129"/>
    </row>
    <row r="23" spans="1:7" ht="31.5" x14ac:dyDescent="0.2">
      <c r="A23" s="130" t="s">
        <v>769</v>
      </c>
      <c r="B23" s="131">
        <f>ГРБС!G161</f>
        <v>1028.4000000000001</v>
      </c>
      <c r="C23" s="131">
        <f>ГРБС!H161</f>
        <v>1028.4000000000001</v>
      </c>
      <c r="D23" s="131">
        <f>ГРБС!I161</f>
        <v>0</v>
      </c>
      <c r="E23" s="132">
        <f t="shared" si="5"/>
        <v>0</v>
      </c>
      <c r="F23" s="133">
        <f t="shared" si="6"/>
        <v>0</v>
      </c>
      <c r="G23" s="129"/>
    </row>
    <row r="24" spans="1:7" ht="47.25" x14ac:dyDescent="0.2">
      <c r="A24" s="135" t="s">
        <v>268</v>
      </c>
      <c r="B24" s="136">
        <f>ГРБС!G160+ГРБС!G273</f>
        <v>28939.5</v>
      </c>
      <c r="C24" s="136">
        <f>ГРБС!H160+ГРБС!H273</f>
        <v>29030</v>
      </c>
      <c r="D24" s="136">
        <f>ГРБС!I160+ГРБС!I273</f>
        <v>9136.9</v>
      </c>
      <c r="E24" s="137">
        <f t="shared" si="5"/>
        <v>31.572418320979974</v>
      </c>
      <c r="F24" s="138">
        <f t="shared" si="6"/>
        <v>31.47399242163279</v>
      </c>
      <c r="G24" s="129"/>
    </row>
    <row r="25" spans="1:7" ht="31.5" x14ac:dyDescent="0.2">
      <c r="A25" s="135" t="s">
        <v>209</v>
      </c>
      <c r="B25" s="136">
        <f>ГРБС!G51+ГРБС!G169+ГРБС!G181+ГРБС!G285+ГРБС!G360+ГРБС!G456</f>
        <v>31994.100000000006</v>
      </c>
      <c r="C25" s="136">
        <f>ГРБС!H51+ГРБС!H169+ГРБС!H181+ГРБС!H285+ГРБС!H360+ГРБС!H456</f>
        <v>31994.100000000006</v>
      </c>
      <c r="D25" s="136">
        <f>ГРБС!I51+ГРБС!I169+ГРБС!I181+ГРБС!I285+ГРБС!I360+ГРБС!I456</f>
        <v>15422.1</v>
      </c>
      <c r="E25" s="136">
        <f t="shared" si="5"/>
        <v>48.202949918891285</v>
      </c>
      <c r="F25" s="139">
        <f t="shared" si="6"/>
        <v>48.202949918891285</v>
      </c>
      <c r="G25" s="129"/>
    </row>
    <row r="26" spans="1:7" ht="28.5" x14ac:dyDescent="0.2">
      <c r="A26" s="140" t="s">
        <v>593</v>
      </c>
      <c r="B26" s="141">
        <f>B28+B29+B31+B30</f>
        <v>99293.799999999988</v>
      </c>
      <c r="C26" s="141">
        <f t="shared" ref="C26:D26" si="8">C28+C29+C31+C30</f>
        <v>99293.799999999988</v>
      </c>
      <c r="D26" s="141">
        <f t="shared" si="8"/>
        <v>39376.699999999997</v>
      </c>
      <c r="E26" s="142">
        <f t="shared" si="5"/>
        <v>39.656756010949323</v>
      </c>
      <c r="F26" s="143">
        <f t="shared" si="6"/>
        <v>39.656756010949323</v>
      </c>
      <c r="G26" s="129"/>
    </row>
    <row r="27" spans="1:7" ht="31.5" x14ac:dyDescent="0.2">
      <c r="A27" s="144" t="s">
        <v>769</v>
      </c>
      <c r="B27" s="131">
        <f>ГРБС!G198</f>
        <v>21580.2</v>
      </c>
      <c r="C27" s="131">
        <f>ГРБС!H198</f>
        <v>21580.2</v>
      </c>
      <c r="D27" s="131">
        <f>ГРБС!I198</f>
        <v>15039.6</v>
      </c>
      <c r="E27" s="132">
        <v>0</v>
      </c>
      <c r="F27" s="133">
        <v>0</v>
      </c>
      <c r="G27" s="134"/>
    </row>
    <row r="28" spans="1:7" ht="47.25" x14ac:dyDescent="0.2">
      <c r="A28" s="148" t="s">
        <v>109</v>
      </c>
      <c r="B28" s="136">
        <f>ГРБС!G195</f>
        <v>52074.799999999996</v>
      </c>
      <c r="C28" s="136">
        <f>ГРБС!H195</f>
        <v>52074.799999999996</v>
      </c>
      <c r="D28" s="136">
        <f>ГРБС!I195</f>
        <v>15039.6</v>
      </c>
      <c r="E28" s="137">
        <f t="shared" si="5"/>
        <v>28.880763824344985</v>
      </c>
      <c r="F28" s="138">
        <f t="shared" si="6"/>
        <v>28.880763824344985</v>
      </c>
      <c r="G28" s="129"/>
    </row>
    <row r="29" spans="1:7" ht="15.75" x14ac:dyDescent="0.2">
      <c r="A29" s="147" t="s">
        <v>110</v>
      </c>
      <c r="B29" s="136">
        <f>ГРБС!G204</f>
        <v>27995.5</v>
      </c>
      <c r="C29" s="136">
        <f>ГРБС!H204</f>
        <v>27995.5</v>
      </c>
      <c r="D29" s="136">
        <f>ГРБС!I204</f>
        <v>8464.1</v>
      </c>
      <c r="E29" s="137">
        <f t="shared" si="5"/>
        <v>30.233787573002807</v>
      </c>
      <c r="F29" s="138">
        <f t="shared" si="6"/>
        <v>30.233787573002807</v>
      </c>
      <c r="G29" s="129"/>
    </row>
    <row r="30" spans="1:7" ht="15.75" x14ac:dyDescent="0.2">
      <c r="A30" s="147" t="s">
        <v>770</v>
      </c>
      <c r="B30" s="136">
        <f>ГРБС!G190</f>
        <v>14250</v>
      </c>
      <c r="C30" s="136">
        <f>ГРБС!H190</f>
        <v>14250</v>
      </c>
      <c r="D30" s="136">
        <f>ГРБС!I190</f>
        <v>14240</v>
      </c>
      <c r="E30" s="137">
        <v>0</v>
      </c>
      <c r="F30" s="138">
        <v>0</v>
      </c>
      <c r="G30" s="134"/>
    </row>
    <row r="31" spans="1:7" ht="15.75" x14ac:dyDescent="0.2">
      <c r="A31" s="149" t="s">
        <v>112</v>
      </c>
      <c r="B31" s="136">
        <f>ГРБС!G207</f>
        <v>4973.5</v>
      </c>
      <c r="C31" s="136">
        <f>ГРБС!H207</f>
        <v>4973.5</v>
      </c>
      <c r="D31" s="136">
        <f>ГРБС!I207</f>
        <v>1633</v>
      </c>
      <c r="E31" s="136">
        <f>D31/B31*100</f>
        <v>32.834020307630439</v>
      </c>
      <c r="F31" s="139">
        <f>D31/C31*100</f>
        <v>32.834020307630439</v>
      </c>
      <c r="G31" s="129"/>
    </row>
    <row r="32" spans="1:7" ht="42.75" x14ac:dyDescent="0.2">
      <c r="A32" s="140" t="s">
        <v>589</v>
      </c>
      <c r="B32" s="141">
        <f>B34+B35+B36</f>
        <v>6097</v>
      </c>
      <c r="C32" s="141">
        <f t="shared" ref="C32:D32" si="9">C34+C35+C36</f>
        <v>6097</v>
      </c>
      <c r="D32" s="141">
        <f t="shared" si="9"/>
        <v>1317.4</v>
      </c>
      <c r="E32" s="142">
        <f>D32/B32*100</f>
        <v>21.607347876004592</v>
      </c>
      <c r="F32" s="143">
        <f>D32/C32*100</f>
        <v>21.607347876004592</v>
      </c>
      <c r="G32" s="129"/>
    </row>
    <row r="33" spans="1:7" ht="31.5" x14ac:dyDescent="0.2">
      <c r="A33" s="144" t="s">
        <v>769</v>
      </c>
      <c r="B33" s="131">
        <v>0</v>
      </c>
      <c r="C33" s="131">
        <v>0</v>
      </c>
      <c r="D33" s="131">
        <v>0</v>
      </c>
      <c r="E33" s="132">
        <v>0</v>
      </c>
      <c r="F33" s="133">
        <v>0</v>
      </c>
      <c r="G33" s="129"/>
    </row>
    <row r="34" spans="1:7" ht="15.75" x14ac:dyDescent="0.2">
      <c r="A34" s="135" t="s">
        <v>90</v>
      </c>
      <c r="B34" s="136">
        <f>ГРБС!G306+ГРБС!G311</f>
        <v>4905</v>
      </c>
      <c r="C34" s="136">
        <f>ГРБС!H306+ГРБС!H311</f>
        <v>4905</v>
      </c>
      <c r="D34" s="136">
        <f>ГРБС!I306+ГРБС!I311</f>
        <v>1294.2</v>
      </c>
      <c r="E34" s="137">
        <f>D34/B34*100</f>
        <v>26.38532110091743</v>
      </c>
      <c r="F34" s="138">
        <f>D34/C34*100</f>
        <v>26.38532110091743</v>
      </c>
      <c r="G34" s="129"/>
    </row>
    <row r="35" spans="1:7" ht="15.75" x14ac:dyDescent="0.2">
      <c r="A35" s="135" t="s">
        <v>95</v>
      </c>
      <c r="B35" s="136">
        <f>ГРБС!G173</f>
        <v>725</v>
      </c>
      <c r="C35" s="136">
        <f>ГРБС!H173</f>
        <v>725</v>
      </c>
      <c r="D35" s="136">
        <f>ГРБС!I173</f>
        <v>23.2</v>
      </c>
      <c r="E35" s="137">
        <f>D35/B35*100</f>
        <v>3.2</v>
      </c>
      <c r="F35" s="138">
        <f>D35/C35*100</f>
        <v>3.2</v>
      </c>
      <c r="G35" s="129"/>
    </row>
    <row r="36" spans="1:7" ht="31.5" x14ac:dyDescent="0.2">
      <c r="A36" s="135" t="s">
        <v>96</v>
      </c>
      <c r="B36" s="136">
        <f>ГРБС!G185</f>
        <v>467</v>
      </c>
      <c r="C36" s="136">
        <f>ГРБС!H185</f>
        <v>467</v>
      </c>
      <c r="D36" s="136">
        <f>ГРБС!I185</f>
        <v>0</v>
      </c>
      <c r="E36" s="136">
        <f>D36/B36*100</f>
        <v>0</v>
      </c>
      <c r="F36" s="139">
        <f>D36/C36*100</f>
        <v>0</v>
      </c>
      <c r="G36" s="129"/>
    </row>
    <row r="37" spans="1:7" ht="42.75" x14ac:dyDescent="0.2">
      <c r="A37" s="150" t="s">
        <v>594</v>
      </c>
      <c r="B37" s="141">
        <f>B39+B40+B41+B42</f>
        <v>14350.3</v>
      </c>
      <c r="C37" s="141">
        <f t="shared" ref="C37:D37" si="10">C39+C40+C41+C42</f>
        <v>14350.3</v>
      </c>
      <c r="D37" s="141">
        <f t="shared" si="10"/>
        <v>5961.9</v>
      </c>
      <c r="E37" s="142">
        <f>D37/B37*100</f>
        <v>41.545472916942508</v>
      </c>
      <c r="F37" s="143">
        <f>D37/C37*100</f>
        <v>41.545472916942508</v>
      </c>
      <c r="G37" s="129"/>
    </row>
    <row r="38" spans="1:7" ht="31.5" x14ac:dyDescent="0.2">
      <c r="A38" s="144" t="s">
        <v>769</v>
      </c>
      <c r="B38" s="131">
        <v>0</v>
      </c>
      <c r="C38" s="131">
        <v>0</v>
      </c>
      <c r="D38" s="131">
        <v>0</v>
      </c>
      <c r="E38" s="132">
        <v>0</v>
      </c>
      <c r="F38" s="133">
        <v>0</v>
      </c>
      <c r="G38" s="134"/>
    </row>
    <row r="39" spans="1:7" ht="31.5" hidden="1" x14ac:dyDescent="0.2">
      <c r="A39" s="135" t="s">
        <v>771</v>
      </c>
      <c r="B39" s="136">
        <v>0</v>
      </c>
      <c r="C39" s="136">
        <v>0</v>
      </c>
      <c r="D39" s="136">
        <v>0</v>
      </c>
      <c r="E39" s="137" t="e">
        <f t="shared" ref="E39:E47" si="11">D39/B39*100</f>
        <v>#DIV/0!</v>
      </c>
      <c r="F39" s="138" t="e">
        <f t="shared" ref="F39:F47" si="12">D39/C39*100</f>
        <v>#DIV/0!</v>
      </c>
      <c r="G39" s="134"/>
    </row>
    <row r="40" spans="1:7" ht="33" customHeight="1" x14ac:dyDescent="0.2">
      <c r="A40" s="135" t="s">
        <v>192</v>
      </c>
      <c r="B40" s="136">
        <f>ГРБС!G124</f>
        <v>1182</v>
      </c>
      <c r="C40" s="136">
        <f>ГРБС!H124</f>
        <v>1182</v>
      </c>
      <c r="D40" s="136">
        <f>ГРБС!I124</f>
        <v>484.30000000000007</v>
      </c>
      <c r="E40" s="137">
        <f t="shared" si="11"/>
        <v>40.972927241962779</v>
      </c>
      <c r="F40" s="138">
        <f t="shared" si="12"/>
        <v>40.972927241962779</v>
      </c>
      <c r="G40" s="129"/>
    </row>
    <row r="41" spans="1:7" ht="47.25" x14ac:dyDescent="0.2">
      <c r="A41" s="135" t="s">
        <v>189</v>
      </c>
      <c r="B41" s="136">
        <f>ГРБС!G108</f>
        <v>1182</v>
      </c>
      <c r="C41" s="136">
        <f>ГРБС!H108</f>
        <v>1182</v>
      </c>
      <c r="D41" s="136">
        <f>ГРБС!I108</f>
        <v>183.2</v>
      </c>
      <c r="E41" s="137">
        <f t="shared" si="11"/>
        <v>15.499153976311336</v>
      </c>
      <c r="F41" s="138">
        <f t="shared" si="12"/>
        <v>15.499153976311336</v>
      </c>
      <c r="G41" s="129"/>
    </row>
    <row r="42" spans="1:7" ht="31.5" x14ac:dyDescent="0.2">
      <c r="A42" s="135" t="s">
        <v>775</v>
      </c>
      <c r="B42" s="136">
        <f>ГРБС!G117</f>
        <v>11986.3</v>
      </c>
      <c r="C42" s="136">
        <f>ГРБС!H117</f>
        <v>11986.3</v>
      </c>
      <c r="D42" s="136">
        <f>ГРБС!I117</f>
        <v>5294.4</v>
      </c>
      <c r="E42" s="136">
        <f t="shared" si="11"/>
        <v>44.170427905191758</v>
      </c>
      <c r="F42" s="139">
        <f t="shared" si="12"/>
        <v>44.170427905191758</v>
      </c>
      <c r="G42" s="129"/>
    </row>
    <row r="43" spans="1:7" ht="42.75" x14ac:dyDescent="0.2">
      <c r="A43" s="151" t="s">
        <v>595</v>
      </c>
      <c r="B43" s="141">
        <f>B45+B46</f>
        <v>676</v>
      </c>
      <c r="C43" s="141">
        <f t="shared" ref="C43:D43" si="13">C45+C46</f>
        <v>676</v>
      </c>
      <c r="D43" s="141">
        <f t="shared" si="13"/>
        <v>0</v>
      </c>
      <c r="E43" s="142">
        <f t="shared" si="11"/>
        <v>0</v>
      </c>
      <c r="F43" s="143">
        <f t="shared" si="12"/>
        <v>0</v>
      </c>
      <c r="G43" s="129"/>
    </row>
    <row r="44" spans="1:7" ht="31.5" x14ac:dyDescent="0.2">
      <c r="A44" s="144" t="s">
        <v>769</v>
      </c>
      <c r="B44" s="131">
        <v>0</v>
      </c>
      <c r="C44" s="131">
        <v>0</v>
      </c>
      <c r="D44" s="131">
        <v>0</v>
      </c>
      <c r="E44" s="131">
        <v>0</v>
      </c>
      <c r="F44" s="145">
        <v>0</v>
      </c>
      <c r="G44" s="134"/>
    </row>
    <row r="45" spans="1:7" ht="31.5" x14ac:dyDescent="0.2">
      <c r="A45" s="135" t="s">
        <v>513</v>
      </c>
      <c r="B45" s="136">
        <f>ГРБС!G226</f>
        <v>524</v>
      </c>
      <c r="C45" s="136">
        <f>ГРБС!H226</f>
        <v>524</v>
      </c>
      <c r="D45" s="136">
        <f>ГРБС!I226</f>
        <v>0</v>
      </c>
      <c r="E45" s="137">
        <f t="shared" si="11"/>
        <v>0</v>
      </c>
      <c r="F45" s="138">
        <f t="shared" si="12"/>
        <v>0</v>
      </c>
      <c r="G45" s="129"/>
    </row>
    <row r="46" spans="1:7" ht="15.75" x14ac:dyDescent="0.2">
      <c r="A46" s="135" t="s">
        <v>497</v>
      </c>
      <c r="B46" s="136">
        <f>ГРБС!G164</f>
        <v>152</v>
      </c>
      <c r="C46" s="136">
        <f>ГРБС!H164</f>
        <v>152</v>
      </c>
      <c r="D46" s="136">
        <f>ГРБС!I164</f>
        <v>0</v>
      </c>
      <c r="E46" s="136">
        <v>0</v>
      </c>
      <c r="F46" s="139">
        <v>0</v>
      </c>
      <c r="G46" s="129"/>
    </row>
    <row r="47" spans="1:7" ht="42.75" x14ac:dyDescent="0.2">
      <c r="A47" s="140" t="s">
        <v>703</v>
      </c>
      <c r="B47" s="141">
        <f>B49+B50+B51</f>
        <v>5182</v>
      </c>
      <c r="C47" s="141">
        <f t="shared" ref="C47:D47" si="14">C49+C50+C51</f>
        <v>5246.3</v>
      </c>
      <c r="D47" s="141">
        <f t="shared" si="14"/>
        <v>1365</v>
      </c>
      <c r="E47" s="142">
        <f t="shared" si="11"/>
        <v>26.341181011192589</v>
      </c>
      <c r="F47" s="143">
        <f t="shared" si="12"/>
        <v>26.018336732554371</v>
      </c>
      <c r="G47" s="129"/>
    </row>
    <row r="48" spans="1:7" ht="31.5" x14ac:dyDescent="0.2">
      <c r="A48" s="144" t="s">
        <v>769</v>
      </c>
      <c r="B48" s="131">
        <f>ГРБС!G355</f>
        <v>0</v>
      </c>
      <c r="C48" s="131">
        <f>ГРБС!H355</f>
        <v>64.3</v>
      </c>
      <c r="D48" s="131">
        <f>ГРБС!I355</f>
        <v>0</v>
      </c>
      <c r="E48" s="131">
        <v>0</v>
      </c>
      <c r="F48" s="152">
        <v>0</v>
      </c>
      <c r="G48" s="134"/>
    </row>
    <row r="49" spans="1:7" ht="31.5" x14ac:dyDescent="0.2">
      <c r="A49" s="135" t="s">
        <v>776</v>
      </c>
      <c r="B49" s="136">
        <f>ГРБС!G450</f>
        <v>991</v>
      </c>
      <c r="C49" s="136">
        <f>ГРБС!H450</f>
        <v>991</v>
      </c>
      <c r="D49" s="136">
        <f>ГРБС!I450</f>
        <v>0</v>
      </c>
      <c r="E49" s="137">
        <f>D49/B49*100</f>
        <v>0</v>
      </c>
      <c r="F49" s="138">
        <f>D49/C49*100</f>
        <v>0</v>
      </c>
      <c r="G49" s="129"/>
    </row>
    <row r="50" spans="1:7" ht="31.5" x14ac:dyDescent="0.2">
      <c r="A50" s="135" t="s">
        <v>643</v>
      </c>
      <c r="B50" s="136">
        <f>ГРБС!G337</f>
        <v>3931</v>
      </c>
      <c r="C50" s="136">
        <f>ГРБС!H337</f>
        <v>3931</v>
      </c>
      <c r="D50" s="136">
        <f>ГРБС!I337</f>
        <v>1347</v>
      </c>
      <c r="E50" s="137">
        <f>D50/B50*100</f>
        <v>34.266090053421522</v>
      </c>
      <c r="F50" s="138">
        <f>D50/C50*100</f>
        <v>34.266090053421522</v>
      </c>
      <c r="G50" s="129"/>
    </row>
    <row r="51" spans="1:7" ht="31.5" x14ac:dyDescent="0.2">
      <c r="A51" s="135" t="s">
        <v>644</v>
      </c>
      <c r="B51" s="136">
        <f>ГРБС!G343</f>
        <v>260</v>
      </c>
      <c r="C51" s="136">
        <f>ГРБС!H343</f>
        <v>324.3</v>
      </c>
      <c r="D51" s="136">
        <f>ГРБС!I343</f>
        <v>18</v>
      </c>
      <c r="E51" s="136">
        <f>D51/B51*100</f>
        <v>6.9230769230769234</v>
      </c>
      <c r="F51" s="139">
        <f>D51/C51*100</f>
        <v>5.5504162812210911</v>
      </c>
      <c r="G51" s="129"/>
    </row>
    <row r="52" spans="1:7" ht="28.5" x14ac:dyDescent="0.2">
      <c r="A52" s="140" t="s">
        <v>520</v>
      </c>
      <c r="B52" s="141">
        <f>B54+B55+B56+B57+B58</f>
        <v>879422</v>
      </c>
      <c r="C52" s="141">
        <f t="shared" ref="C52:D52" si="15">C54+C55+C56+C57+C58</f>
        <v>879422</v>
      </c>
      <c r="D52" s="141">
        <f t="shared" si="15"/>
        <v>419125.7</v>
      </c>
      <c r="E52" s="142">
        <f>D52/B52*100</f>
        <v>47.659223899333881</v>
      </c>
      <c r="F52" s="143">
        <f>D52/C52*100</f>
        <v>47.659223899333881</v>
      </c>
      <c r="G52" s="129"/>
    </row>
    <row r="53" spans="1:7" ht="31.5" x14ac:dyDescent="0.2">
      <c r="A53" s="144" t="s">
        <v>769</v>
      </c>
      <c r="B53" s="131">
        <f>ГРБС!G469+ГРБС!G494+ГРБС!G513++ГРБС!G547+ГРБС!G560+ГРБС!G567+ГРБС!G592</f>
        <v>520679.8</v>
      </c>
      <c r="C53" s="131">
        <f>ГРБС!H469+ГРБС!H494+ГРБС!H513++ГРБС!H547+ГРБС!H560+ГРБС!H567+ГРБС!H592</f>
        <v>520679.8</v>
      </c>
      <c r="D53" s="131">
        <f>ГРБС!I469+ГРБС!I494+ГРБС!I513++ГРБС!I547+ГРБС!I560+ГРБС!I567+ГРБС!I592</f>
        <v>262015</v>
      </c>
      <c r="E53" s="132">
        <f t="shared" ref="E53:E58" si="16">D53/B53*100</f>
        <v>50.321714036150432</v>
      </c>
      <c r="F53" s="133">
        <f t="shared" ref="F53:F58" si="17">D53/C53*100</f>
        <v>50.321714036150432</v>
      </c>
      <c r="G53" s="134"/>
    </row>
    <row r="54" spans="1:7" ht="31.5" x14ac:dyDescent="0.2">
      <c r="A54" s="135" t="s">
        <v>373</v>
      </c>
      <c r="B54" s="136">
        <f>ГРБС!G468</f>
        <v>334923.8</v>
      </c>
      <c r="C54" s="136">
        <f>ГРБС!H468</f>
        <v>334923.8</v>
      </c>
      <c r="D54" s="136">
        <f>ГРБС!I468</f>
        <v>161814.1</v>
      </c>
      <c r="E54" s="137">
        <f t="shared" si="16"/>
        <v>48.313705983271419</v>
      </c>
      <c r="F54" s="138">
        <f t="shared" si="17"/>
        <v>48.313705983271419</v>
      </c>
      <c r="G54" s="129"/>
    </row>
    <row r="55" spans="1:7" ht="31.5" x14ac:dyDescent="0.2">
      <c r="A55" s="135" t="s">
        <v>51</v>
      </c>
      <c r="B55" s="136">
        <f>ГРБС!G493+ГРБС!G591</f>
        <v>406429.8</v>
      </c>
      <c r="C55" s="136">
        <f>ГРБС!H493+ГРБС!H591</f>
        <v>406429.8</v>
      </c>
      <c r="D55" s="136">
        <f>ГРБС!I493+ГРБС!I591</f>
        <v>205632.3</v>
      </c>
      <c r="E55" s="137">
        <f t="shared" si="16"/>
        <v>50.594789063203535</v>
      </c>
      <c r="F55" s="138">
        <f t="shared" si="17"/>
        <v>50.594789063203535</v>
      </c>
      <c r="G55" s="129"/>
    </row>
    <row r="56" spans="1:7" ht="47.25" x14ac:dyDescent="0.2">
      <c r="A56" s="135" t="s">
        <v>52</v>
      </c>
      <c r="B56" s="136">
        <f>ГРБС!G536+ГРБС!G554+ГРБС!G597</f>
        <v>66853.399999999994</v>
      </c>
      <c r="C56" s="136">
        <f>ГРБС!H536+ГРБС!H554+ГРБС!H597</f>
        <v>66853.399999999994</v>
      </c>
      <c r="D56" s="136">
        <f>ГРБС!I536+ГРБС!I554+ГРБС!I597</f>
        <v>27253.7</v>
      </c>
      <c r="E56" s="137">
        <f t="shared" si="16"/>
        <v>40.766363416071592</v>
      </c>
      <c r="F56" s="138">
        <f t="shared" si="17"/>
        <v>40.766363416071592</v>
      </c>
      <c r="G56" s="129"/>
    </row>
    <row r="57" spans="1:7" ht="47.25" x14ac:dyDescent="0.2">
      <c r="A57" s="135" t="s">
        <v>62</v>
      </c>
      <c r="B57" s="136">
        <f>ГРБС!G484+ГРБС!G519+ГРБС!G542+ГРБС!G570</f>
        <v>33601.699999999997</v>
      </c>
      <c r="C57" s="136">
        <f>ГРБС!H484+ГРБС!H519+ГРБС!H542+ГРБС!H570</f>
        <v>33601.699999999997</v>
      </c>
      <c r="D57" s="136">
        <f>ГРБС!I484+ГРБС!I519+ГРБС!I542+ГРБС!I570</f>
        <v>6378.7999999999993</v>
      </c>
      <c r="E57" s="137">
        <f t="shared" si="16"/>
        <v>18.983563331617152</v>
      </c>
      <c r="F57" s="138">
        <f t="shared" si="17"/>
        <v>18.983563331617152</v>
      </c>
      <c r="G57" s="129"/>
    </row>
    <row r="58" spans="1:7" ht="47.25" x14ac:dyDescent="0.2">
      <c r="A58" s="135" t="s">
        <v>691</v>
      </c>
      <c r="B58" s="136">
        <f>ГРБС!G575+ГРБС!G586</f>
        <v>37613.300000000003</v>
      </c>
      <c r="C58" s="136">
        <f>ГРБС!H575+ГРБС!H586</f>
        <v>37613.300000000003</v>
      </c>
      <c r="D58" s="136">
        <f>ГРБС!I575+ГРБС!I586</f>
        <v>18046.800000000003</v>
      </c>
      <c r="E58" s="136">
        <f t="shared" si="16"/>
        <v>47.979836919387559</v>
      </c>
      <c r="F58" s="139">
        <f t="shared" si="17"/>
        <v>47.979836919387559</v>
      </c>
      <c r="G58" s="129"/>
    </row>
    <row r="59" spans="1:7" ht="28.5" x14ac:dyDescent="0.2">
      <c r="A59" s="140" t="s">
        <v>521</v>
      </c>
      <c r="B59" s="141">
        <f>B61+B62+B63+B64+B65</f>
        <v>132299.79999999999</v>
      </c>
      <c r="C59" s="141">
        <f t="shared" ref="C59:D59" si="18">C61+C62+C63+C64+C65</f>
        <v>132299.79999999999</v>
      </c>
      <c r="D59" s="141">
        <f t="shared" si="18"/>
        <v>70381.3</v>
      </c>
      <c r="E59" s="142">
        <f>D59/B59*100</f>
        <v>53.198341947606885</v>
      </c>
      <c r="F59" s="143">
        <f>D59/C59*100</f>
        <v>53.198341947606885</v>
      </c>
      <c r="G59" s="129"/>
    </row>
    <row r="60" spans="1:7" ht="31.5" x14ac:dyDescent="0.2">
      <c r="A60" s="144" t="s">
        <v>769</v>
      </c>
      <c r="B60" s="131">
        <v>0</v>
      </c>
      <c r="C60" s="131">
        <v>0</v>
      </c>
      <c r="D60" s="131">
        <v>0</v>
      </c>
      <c r="E60" s="132">
        <v>0</v>
      </c>
      <c r="F60" s="133">
        <v>0</v>
      </c>
      <c r="G60" s="134"/>
    </row>
    <row r="61" spans="1:7" ht="31.5" x14ac:dyDescent="0.2">
      <c r="A61" s="135" t="s">
        <v>144</v>
      </c>
      <c r="B61" s="136">
        <f>ГРБС!G364</f>
        <v>68589.8</v>
      </c>
      <c r="C61" s="136">
        <f>ГРБС!H364</f>
        <v>68589.8</v>
      </c>
      <c r="D61" s="136">
        <f>ГРБС!I364</f>
        <v>35982.800000000003</v>
      </c>
      <c r="E61" s="137">
        <f t="shared" ref="E61:E68" si="19">D61/B61*100</f>
        <v>52.460861527515753</v>
      </c>
      <c r="F61" s="138">
        <f t="shared" ref="F61:F68" si="20">D61/C61*100</f>
        <v>52.460861527515753</v>
      </c>
      <c r="G61" s="129"/>
    </row>
    <row r="62" spans="1:7" ht="15.75" x14ac:dyDescent="0.2">
      <c r="A62" s="135" t="s">
        <v>205</v>
      </c>
      <c r="B62" s="136">
        <f>ГРБС!G323</f>
        <v>63710</v>
      </c>
      <c r="C62" s="136">
        <f>ГРБС!H323</f>
        <v>63710</v>
      </c>
      <c r="D62" s="136">
        <f>ГРБС!I323</f>
        <v>34398.5</v>
      </c>
      <c r="E62" s="137">
        <f t="shared" si="19"/>
        <v>53.992308899701769</v>
      </c>
      <c r="F62" s="138">
        <f t="shared" si="20"/>
        <v>53.992308899701769</v>
      </c>
      <c r="G62" s="129"/>
    </row>
    <row r="63" spans="1:7" ht="15.75" hidden="1" x14ac:dyDescent="0.2">
      <c r="A63" s="135" t="s">
        <v>772</v>
      </c>
      <c r="B63" s="136">
        <v>0</v>
      </c>
      <c r="C63" s="136">
        <v>0</v>
      </c>
      <c r="D63" s="136">
        <v>0</v>
      </c>
      <c r="E63" s="137">
        <v>0</v>
      </c>
      <c r="F63" s="138">
        <v>0</v>
      </c>
      <c r="G63" s="129"/>
    </row>
    <row r="64" spans="1:7" ht="15.75" hidden="1" x14ac:dyDescent="0.2">
      <c r="A64" s="135" t="s">
        <v>773</v>
      </c>
      <c r="B64" s="136">
        <v>0</v>
      </c>
      <c r="C64" s="136">
        <v>0</v>
      </c>
      <c r="D64" s="136">
        <v>0</v>
      </c>
      <c r="E64" s="137">
        <v>0</v>
      </c>
      <c r="F64" s="138">
        <v>0</v>
      </c>
      <c r="G64" s="129"/>
    </row>
    <row r="65" spans="1:7" ht="47.25" hidden="1" x14ac:dyDescent="0.2">
      <c r="A65" s="135" t="s">
        <v>774</v>
      </c>
      <c r="B65" s="136">
        <v>0</v>
      </c>
      <c r="C65" s="136">
        <v>0</v>
      </c>
      <c r="D65" s="136">
        <v>0</v>
      </c>
      <c r="E65" s="136" t="e">
        <f t="shared" si="19"/>
        <v>#DIV/0!</v>
      </c>
      <c r="F65" s="139" t="e">
        <f t="shared" si="20"/>
        <v>#DIV/0!</v>
      </c>
      <c r="G65" s="129"/>
    </row>
    <row r="66" spans="1:7" ht="32.25" customHeight="1" x14ac:dyDescent="0.2">
      <c r="A66" s="153" t="s">
        <v>707</v>
      </c>
      <c r="B66" s="141">
        <v>0</v>
      </c>
      <c r="C66" s="141">
        <v>0</v>
      </c>
      <c r="D66" s="141">
        <v>0</v>
      </c>
      <c r="E66" s="142">
        <v>0</v>
      </c>
      <c r="F66" s="143">
        <v>0</v>
      </c>
      <c r="G66" s="129"/>
    </row>
    <row r="67" spans="1:7" ht="31.5" x14ac:dyDescent="0.2">
      <c r="A67" s="144" t="s">
        <v>769</v>
      </c>
      <c r="B67" s="131">
        <v>0</v>
      </c>
      <c r="C67" s="131">
        <v>0</v>
      </c>
      <c r="D67" s="131">
        <v>0</v>
      </c>
      <c r="E67" s="131">
        <v>0</v>
      </c>
      <c r="F67" s="145">
        <v>0</v>
      </c>
      <c r="G67" s="134"/>
    </row>
    <row r="68" spans="1:7" ht="42.75" x14ac:dyDescent="0.2">
      <c r="A68" s="140" t="s">
        <v>708</v>
      </c>
      <c r="B68" s="141">
        <f>ГРБС!G54</f>
        <v>3858.3999999999996</v>
      </c>
      <c r="C68" s="141">
        <f>ГРБС!H54</f>
        <v>3858.4000000000005</v>
      </c>
      <c r="D68" s="141">
        <f>ГРБС!I54</f>
        <v>238.9</v>
      </c>
      <c r="E68" s="142">
        <f t="shared" si="19"/>
        <v>6.1916856728177487</v>
      </c>
      <c r="F68" s="143">
        <f t="shared" si="20"/>
        <v>6.1916856728177478</v>
      </c>
      <c r="G68" s="129"/>
    </row>
    <row r="69" spans="1:7" ht="31.5" x14ac:dyDescent="0.2">
      <c r="A69" s="144" t="s">
        <v>769</v>
      </c>
      <c r="B69" s="131">
        <v>0</v>
      </c>
      <c r="C69" s="131">
        <v>0</v>
      </c>
      <c r="D69" s="131">
        <v>0</v>
      </c>
      <c r="E69" s="132">
        <v>0</v>
      </c>
      <c r="F69" s="133">
        <v>0</v>
      </c>
      <c r="G69" s="134"/>
    </row>
    <row r="70" spans="1:7" ht="47.25" x14ac:dyDescent="0.2">
      <c r="A70" s="154" t="s">
        <v>596</v>
      </c>
      <c r="B70" s="141">
        <f>B72</f>
        <v>58349.5</v>
      </c>
      <c r="C70" s="141">
        <f t="shared" ref="C70:D70" si="21">C72</f>
        <v>58349.5</v>
      </c>
      <c r="D70" s="141">
        <f t="shared" si="21"/>
        <v>27369.599999999999</v>
      </c>
      <c r="E70" s="142">
        <f t="shared" ref="E70:E78" si="22">D70/B70*100</f>
        <v>46.906314535685823</v>
      </c>
      <c r="F70" s="143">
        <f t="shared" ref="F70:F78" si="23">D70/C70*100</f>
        <v>46.906314535685823</v>
      </c>
      <c r="G70" s="129"/>
    </row>
    <row r="71" spans="1:7" ht="31.5" x14ac:dyDescent="0.2">
      <c r="A71" s="144" t="s">
        <v>769</v>
      </c>
      <c r="B71" s="131">
        <f>ГРБС!G35+ГРБС!G68+ГРБС!G70</f>
        <v>137.69999999999999</v>
      </c>
      <c r="C71" s="131">
        <f>ГРБС!H35+ГРБС!H68+ГРБС!H70</f>
        <v>137.69999999999999</v>
      </c>
      <c r="D71" s="131">
        <f>ГРБС!I35+ГРБС!I68+ГРБС!I70</f>
        <v>18.899999999999999</v>
      </c>
      <c r="E71" s="132">
        <f t="shared" si="22"/>
        <v>13.725490196078432</v>
      </c>
      <c r="F71" s="133">
        <f t="shared" si="23"/>
        <v>13.725490196078432</v>
      </c>
      <c r="G71" s="134"/>
    </row>
    <row r="72" spans="1:7" ht="31.5" x14ac:dyDescent="0.2">
      <c r="A72" s="135" t="s">
        <v>571</v>
      </c>
      <c r="B72" s="136">
        <f>ГРБС!G26+ГРБС!G21+ГРБС!G34+ГРБС!G67</f>
        <v>58349.5</v>
      </c>
      <c r="C72" s="136">
        <f>ГРБС!H26+ГРБС!H21+ГРБС!H34+ГРБС!H67</f>
        <v>58349.5</v>
      </c>
      <c r="D72" s="136">
        <f>ГРБС!I26+ГРБС!I21+ГРБС!I34+ГРБС!I67</f>
        <v>27369.599999999999</v>
      </c>
      <c r="E72" s="136">
        <f t="shared" si="22"/>
        <v>46.906314535685823</v>
      </c>
      <c r="F72" s="139">
        <f t="shared" si="23"/>
        <v>46.906314535685823</v>
      </c>
      <c r="G72" s="129"/>
    </row>
    <row r="73" spans="1:7" ht="28.5" x14ac:dyDescent="0.2">
      <c r="A73" s="140" t="s">
        <v>699</v>
      </c>
      <c r="B73" s="141">
        <f>B75+B76+B77</f>
        <v>121205.40000000001</v>
      </c>
      <c r="C73" s="141">
        <f t="shared" ref="C73:D73" si="24">C75+C76+C77</f>
        <v>121205.40000000001</v>
      </c>
      <c r="D73" s="141">
        <f t="shared" si="24"/>
        <v>60412.899999999994</v>
      </c>
      <c r="E73" s="142">
        <f t="shared" si="22"/>
        <v>49.843406316880262</v>
      </c>
      <c r="F73" s="143">
        <f t="shared" si="23"/>
        <v>49.843406316880262</v>
      </c>
      <c r="G73" s="129"/>
    </row>
    <row r="74" spans="1:7" ht="31.5" x14ac:dyDescent="0.2">
      <c r="A74" s="144" t="s">
        <v>769</v>
      </c>
      <c r="B74" s="131">
        <f>ГРБС!G421+ГРБС!G424+ГРБС!G427+ГРБС!G430+ГРБС!G435+ГРБС!G438</f>
        <v>119253.40000000001</v>
      </c>
      <c r="C74" s="131">
        <f>ГРБС!H421+ГРБС!H424+ГРБС!H427+ГРБС!H430+ГРБС!H435+ГРБС!H438</f>
        <v>119253.40000000001</v>
      </c>
      <c r="D74" s="131">
        <f>ГРБС!I421+ГРБС!I424+ГРБС!I427+ГРБС!I430+ГРБС!I435+ГРБС!I438</f>
        <v>59430.099999999991</v>
      </c>
      <c r="E74" s="132">
        <f t="shared" si="22"/>
        <v>49.835140968727089</v>
      </c>
      <c r="F74" s="133">
        <f t="shared" si="23"/>
        <v>49.835140968727089</v>
      </c>
      <c r="G74" s="129"/>
    </row>
    <row r="75" spans="1:7" ht="47.25" x14ac:dyDescent="0.2">
      <c r="A75" s="135" t="s">
        <v>266</v>
      </c>
      <c r="B75" s="136">
        <f>ГРБС!G412</f>
        <v>1916</v>
      </c>
      <c r="C75" s="136">
        <f>ГРБС!H412</f>
        <v>1916</v>
      </c>
      <c r="D75" s="136">
        <f>ГРБС!I412</f>
        <v>960.8</v>
      </c>
      <c r="E75" s="137">
        <f t="shared" si="22"/>
        <v>50.146137787056368</v>
      </c>
      <c r="F75" s="138">
        <f t="shared" si="23"/>
        <v>50.146137787056368</v>
      </c>
      <c r="G75" s="129"/>
    </row>
    <row r="76" spans="1:7" ht="47.25" x14ac:dyDescent="0.2">
      <c r="A76" s="135" t="s">
        <v>372</v>
      </c>
      <c r="B76" s="136">
        <f>ГРБС!G420</f>
        <v>111096.20000000001</v>
      </c>
      <c r="C76" s="136">
        <f>ГРБС!H420</f>
        <v>111096.20000000001</v>
      </c>
      <c r="D76" s="136">
        <f>ГРБС!I420</f>
        <v>55862.899999999994</v>
      </c>
      <c r="E76" s="137">
        <f t="shared" si="22"/>
        <v>50.283358026647164</v>
      </c>
      <c r="F76" s="138">
        <f t="shared" si="23"/>
        <v>50.283358026647164</v>
      </c>
      <c r="G76" s="129"/>
    </row>
    <row r="77" spans="1:7" ht="31.5" x14ac:dyDescent="0.2">
      <c r="A77" s="135" t="s">
        <v>269</v>
      </c>
      <c r="B77" s="136">
        <f>ГРБС!G434</f>
        <v>8193.2000000000007</v>
      </c>
      <c r="C77" s="136">
        <f>ГРБС!H434</f>
        <v>8193.2000000000007</v>
      </c>
      <c r="D77" s="136">
        <f>ГРБС!I434</f>
        <v>3589.2</v>
      </c>
      <c r="E77" s="136">
        <f t="shared" si="22"/>
        <v>43.807059512766678</v>
      </c>
      <c r="F77" s="139">
        <f t="shared" si="23"/>
        <v>43.807059512766678</v>
      </c>
      <c r="G77" s="129"/>
    </row>
    <row r="78" spans="1:7" ht="28.5" x14ac:dyDescent="0.2">
      <c r="A78" s="140" t="s">
        <v>523</v>
      </c>
      <c r="B78" s="141">
        <f>ГРБС!G73</f>
        <v>17284.599999999999</v>
      </c>
      <c r="C78" s="141">
        <f>ГРБС!H73</f>
        <v>17284.599999999999</v>
      </c>
      <c r="D78" s="141">
        <f>ГРБС!I73</f>
        <v>7027.6</v>
      </c>
      <c r="E78" s="142">
        <f t="shared" si="22"/>
        <v>40.658158129201723</v>
      </c>
      <c r="F78" s="143">
        <f t="shared" si="23"/>
        <v>40.658158129201723</v>
      </c>
      <c r="G78" s="129"/>
    </row>
    <row r="79" spans="1:7" ht="31.5" x14ac:dyDescent="0.2">
      <c r="A79" s="144" t="s">
        <v>769</v>
      </c>
      <c r="B79" s="131">
        <v>0</v>
      </c>
      <c r="C79" s="131">
        <v>0</v>
      </c>
      <c r="D79" s="131">
        <v>0</v>
      </c>
      <c r="E79" s="132">
        <v>0</v>
      </c>
      <c r="F79" s="133">
        <v>0</v>
      </c>
      <c r="G79" s="129"/>
    </row>
    <row r="80" spans="1:7" ht="45.75" customHeight="1" x14ac:dyDescent="0.2">
      <c r="A80" s="155" t="s">
        <v>573</v>
      </c>
      <c r="B80" s="141">
        <f>ГРБС!G80</f>
        <v>5556</v>
      </c>
      <c r="C80" s="141">
        <f>ГРБС!H80</f>
        <v>5556</v>
      </c>
      <c r="D80" s="141">
        <f>ГРБС!I80</f>
        <v>2330.6999999999998</v>
      </c>
      <c r="E80" s="142">
        <f>D80/B80*100</f>
        <v>41.949244060475159</v>
      </c>
      <c r="F80" s="143">
        <f>D80/C80*100</f>
        <v>41.949244060475159</v>
      </c>
      <c r="G80" s="129"/>
    </row>
    <row r="81" spans="1:7" ht="31.5" x14ac:dyDescent="0.2">
      <c r="A81" s="144" t="s">
        <v>769</v>
      </c>
      <c r="B81" s="131">
        <v>0</v>
      </c>
      <c r="C81" s="131">
        <v>0</v>
      </c>
      <c r="D81" s="131">
        <v>0</v>
      </c>
      <c r="E81" s="131">
        <v>0</v>
      </c>
      <c r="F81" s="145">
        <v>0</v>
      </c>
      <c r="G81" s="129"/>
    </row>
    <row r="82" spans="1:7" ht="34.5" customHeight="1" x14ac:dyDescent="0.2">
      <c r="A82" s="153" t="s">
        <v>586</v>
      </c>
      <c r="B82" s="141">
        <f>ГРБС!G236</f>
        <v>7270</v>
      </c>
      <c r="C82" s="141">
        <f>ГРБС!H236</f>
        <v>7270</v>
      </c>
      <c r="D82" s="141">
        <f>ГРБС!I236</f>
        <v>4000</v>
      </c>
      <c r="E82" s="142">
        <f>D82/B82*100</f>
        <v>55.020632737276479</v>
      </c>
      <c r="F82" s="143">
        <f>D82/C82*100</f>
        <v>55.020632737276479</v>
      </c>
      <c r="G82" s="129"/>
    </row>
    <row r="83" spans="1:7" ht="31.5" x14ac:dyDescent="0.2">
      <c r="A83" s="144" t="s">
        <v>769</v>
      </c>
      <c r="B83" s="131">
        <v>0</v>
      </c>
      <c r="C83" s="131">
        <v>0</v>
      </c>
      <c r="D83" s="131">
        <v>0</v>
      </c>
      <c r="E83" s="131">
        <v>0</v>
      </c>
      <c r="F83" s="145">
        <v>0</v>
      </c>
      <c r="G83" s="134"/>
    </row>
    <row r="84" spans="1:7" ht="57" x14ac:dyDescent="0.2">
      <c r="A84" s="151" t="s">
        <v>709</v>
      </c>
      <c r="B84" s="141">
        <f>ГРБС!G84+ГРБС!G400</f>
        <v>9523.3000000000011</v>
      </c>
      <c r="C84" s="141">
        <f>ГРБС!H84+ГРБС!H400</f>
        <v>9523.3000000000011</v>
      </c>
      <c r="D84" s="141">
        <f>ГРБС!I84+ГРБС!I400</f>
        <v>4367.5</v>
      </c>
      <c r="E84" s="142">
        <f>D84/B84*100</f>
        <v>45.861203574391226</v>
      </c>
      <c r="F84" s="143">
        <f>D84/C84*100</f>
        <v>45.861203574391226</v>
      </c>
      <c r="G84" s="129"/>
    </row>
    <row r="85" spans="1:7" ht="31.5" x14ac:dyDescent="0.2">
      <c r="A85" s="144" t="s">
        <v>769</v>
      </c>
      <c r="B85" s="131">
        <v>0</v>
      </c>
      <c r="C85" s="131">
        <v>0</v>
      </c>
      <c r="D85" s="131">
        <v>0</v>
      </c>
      <c r="E85" s="131">
        <v>0</v>
      </c>
      <c r="F85" s="145">
        <v>0</v>
      </c>
      <c r="G85" s="129"/>
    </row>
    <row r="86" spans="1:7" ht="57" x14ac:dyDescent="0.2">
      <c r="A86" s="153" t="s">
        <v>575</v>
      </c>
      <c r="B86" s="141">
        <f>ГРБС!G92+ГРБС!G213</f>
        <v>3492</v>
      </c>
      <c r="C86" s="141">
        <f>ГРБС!H92+ГРБС!H213</f>
        <v>3492</v>
      </c>
      <c r="D86" s="141">
        <f>ГРБС!I92+ГРБС!I213</f>
        <v>696.6</v>
      </c>
      <c r="E86" s="142">
        <f>D86/B86*100</f>
        <v>19.948453608247423</v>
      </c>
      <c r="F86" s="143">
        <f>D86/C86*100</f>
        <v>19.948453608247423</v>
      </c>
      <c r="G86" s="129"/>
    </row>
    <row r="87" spans="1:7" ht="31.5" x14ac:dyDescent="0.2">
      <c r="A87" s="144" t="s">
        <v>769</v>
      </c>
      <c r="B87" s="131">
        <v>0</v>
      </c>
      <c r="C87" s="131">
        <v>0</v>
      </c>
      <c r="D87" s="131">
        <v>0</v>
      </c>
      <c r="E87" s="131">
        <v>0</v>
      </c>
      <c r="F87" s="145">
        <v>0</v>
      </c>
      <c r="G87" s="129"/>
    </row>
    <row r="88" spans="1:7" ht="57" x14ac:dyDescent="0.2">
      <c r="A88" s="156" t="s">
        <v>576</v>
      </c>
      <c r="B88" s="141">
        <f>ГРБС!G95</f>
        <v>952</v>
      </c>
      <c r="C88" s="141">
        <f>ГРБС!H95</f>
        <v>952</v>
      </c>
      <c r="D88" s="141">
        <f>ГРБС!I95</f>
        <v>770.5</v>
      </c>
      <c r="E88" s="142">
        <f>D88/B88*100</f>
        <v>80.934873949579838</v>
      </c>
      <c r="F88" s="143">
        <f>D88/C88*100</f>
        <v>80.934873949579838</v>
      </c>
      <c r="G88" s="129"/>
    </row>
    <row r="89" spans="1:7" ht="31.5" x14ac:dyDescent="0.2">
      <c r="A89" s="144" t="s">
        <v>769</v>
      </c>
      <c r="B89" s="131">
        <f>ГРБС!G98</f>
        <v>362</v>
      </c>
      <c r="C89" s="131">
        <f>ГРБС!H98</f>
        <v>362</v>
      </c>
      <c r="D89" s="131">
        <f>ГРБС!I98</f>
        <v>299.3</v>
      </c>
      <c r="E89" s="132">
        <f>D89/B89*100</f>
        <v>82.679558011049721</v>
      </c>
      <c r="F89" s="133">
        <f>D89/C89*100</f>
        <v>82.679558011049721</v>
      </c>
      <c r="G89" s="129"/>
    </row>
    <row r="90" spans="1:7" ht="42.75" x14ac:dyDescent="0.2">
      <c r="A90" s="155" t="s">
        <v>597</v>
      </c>
      <c r="B90" s="141">
        <f>ГРБС!G444</f>
        <v>300</v>
      </c>
      <c r="C90" s="141">
        <f>ГРБС!H444</f>
        <v>300</v>
      </c>
      <c r="D90" s="141">
        <f>ГРБС!I444</f>
        <v>0</v>
      </c>
      <c r="E90" s="142">
        <f>D90/B90*100</f>
        <v>0</v>
      </c>
      <c r="F90" s="143">
        <f>D90/C90*100</f>
        <v>0</v>
      </c>
      <c r="G90" s="129"/>
    </row>
    <row r="91" spans="1:7" ht="31.5" x14ac:dyDescent="0.2">
      <c r="A91" s="157" t="s">
        <v>769</v>
      </c>
      <c r="B91" s="158">
        <v>0</v>
      </c>
      <c r="C91" s="158">
        <v>0</v>
      </c>
      <c r="D91" s="158">
        <v>0</v>
      </c>
      <c r="E91" s="131">
        <v>0</v>
      </c>
      <c r="F91" s="145">
        <v>0</v>
      </c>
      <c r="G91" s="121"/>
    </row>
    <row r="92" spans="1:7" ht="47.25" x14ac:dyDescent="0.2">
      <c r="A92" s="159" t="s">
        <v>704</v>
      </c>
      <c r="B92" s="141">
        <f>ГРБС!G380</f>
        <v>18</v>
      </c>
      <c r="C92" s="141">
        <f>ГРБС!H380</f>
        <v>18</v>
      </c>
      <c r="D92" s="141">
        <f>ГРБС!I380</f>
        <v>18</v>
      </c>
      <c r="E92" s="142">
        <f>D92/B92*100</f>
        <v>100</v>
      </c>
      <c r="F92" s="143">
        <f>D92/C92*100</f>
        <v>100</v>
      </c>
      <c r="G92" s="160"/>
    </row>
    <row r="93" spans="1:7" ht="31.5" x14ac:dyDescent="0.2">
      <c r="A93" s="161" t="s">
        <v>769</v>
      </c>
      <c r="B93" s="158">
        <v>0</v>
      </c>
      <c r="C93" s="158">
        <v>0</v>
      </c>
      <c r="D93" s="158">
        <v>0</v>
      </c>
      <c r="E93" s="131">
        <v>0</v>
      </c>
      <c r="F93" s="145">
        <v>0</v>
      </c>
      <c r="G93" s="121"/>
    </row>
    <row r="94" spans="1:7" ht="47.25" x14ac:dyDescent="0.2">
      <c r="A94" s="154" t="s">
        <v>656</v>
      </c>
      <c r="B94" s="141">
        <f>ГРБС!G385</f>
        <v>229</v>
      </c>
      <c r="C94" s="141">
        <f>ГРБС!H385</f>
        <v>229</v>
      </c>
      <c r="D94" s="141">
        <f>ГРБС!I385</f>
        <v>155.80000000000001</v>
      </c>
      <c r="E94" s="142">
        <f>D94/B94*100</f>
        <v>68.034934497816607</v>
      </c>
      <c r="F94" s="143">
        <f>D94/C94*100</f>
        <v>68.034934497816607</v>
      </c>
      <c r="G94" s="160"/>
    </row>
    <row r="95" spans="1:7" ht="31.5" x14ac:dyDescent="0.2">
      <c r="A95" s="161" t="s">
        <v>769</v>
      </c>
      <c r="B95" s="158">
        <v>0</v>
      </c>
      <c r="C95" s="158">
        <v>0</v>
      </c>
      <c r="D95" s="158">
        <v>0</v>
      </c>
      <c r="E95" s="131">
        <v>0</v>
      </c>
      <c r="F95" s="145">
        <v>0</v>
      </c>
      <c r="G95" s="121"/>
    </row>
    <row r="96" spans="1:7" ht="47.25" x14ac:dyDescent="0.2">
      <c r="A96" s="154" t="s">
        <v>70</v>
      </c>
      <c r="B96" s="141">
        <f>ГРБС!G133</f>
        <v>3781.1</v>
      </c>
      <c r="C96" s="141">
        <f>ГРБС!H133</f>
        <v>3781.1</v>
      </c>
      <c r="D96" s="141">
        <f>ГРБС!I133</f>
        <v>45.1</v>
      </c>
      <c r="E96" s="142">
        <f>D96/B96*100</f>
        <v>1.1927745894051995</v>
      </c>
      <c r="F96" s="143">
        <f>D96/C96*100</f>
        <v>1.1927745894051995</v>
      </c>
      <c r="G96" s="160"/>
    </row>
    <row r="97" spans="1:7" ht="31.5" x14ac:dyDescent="0.2">
      <c r="A97" s="162" t="s">
        <v>769</v>
      </c>
      <c r="B97" s="158">
        <v>0</v>
      </c>
      <c r="C97" s="158">
        <v>0</v>
      </c>
      <c r="D97" s="158">
        <v>0</v>
      </c>
      <c r="E97" s="131">
        <v>0</v>
      </c>
      <c r="F97" s="145">
        <v>0</v>
      </c>
      <c r="G97" s="121"/>
    </row>
    <row r="98" spans="1:7" ht="63" x14ac:dyDescent="0.2">
      <c r="A98" s="180" t="s">
        <v>525</v>
      </c>
      <c r="B98" s="188">
        <f>ГРБС!G142</f>
        <v>193</v>
      </c>
      <c r="C98" s="188">
        <f>ГРБС!H142</f>
        <v>193</v>
      </c>
      <c r="D98" s="188">
        <f>ГРБС!I142</f>
        <v>31</v>
      </c>
      <c r="E98" s="142">
        <f>D98/B98*100</f>
        <v>16.062176165803109</v>
      </c>
      <c r="F98" s="143">
        <f>D98/C98*100</f>
        <v>16.062176165803109</v>
      </c>
      <c r="G98" s="160"/>
    </row>
    <row r="99" spans="1:7" ht="31.5" x14ac:dyDescent="0.2">
      <c r="A99" s="162" t="s">
        <v>769</v>
      </c>
      <c r="B99" s="158">
        <v>0</v>
      </c>
      <c r="C99" s="158">
        <v>0</v>
      </c>
      <c r="D99" s="158">
        <v>0</v>
      </c>
      <c r="E99" s="131">
        <v>0</v>
      </c>
      <c r="F99" s="145">
        <v>0</v>
      </c>
      <c r="G99" s="121"/>
    </row>
    <row r="100" spans="1:7" ht="47.25" x14ac:dyDescent="0.2">
      <c r="A100" s="163" t="s">
        <v>701</v>
      </c>
      <c r="B100" s="141">
        <f>ГРБС!G290</f>
        <v>63095.7</v>
      </c>
      <c r="C100" s="141">
        <f>ГРБС!H290</f>
        <v>63095.7</v>
      </c>
      <c r="D100" s="141">
        <f>ГРБС!I290</f>
        <v>0</v>
      </c>
      <c r="E100" s="141">
        <f>D100/B100*100</f>
        <v>0</v>
      </c>
      <c r="F100" s="164">
        <f>D100/C100*100</f>
        <v>0</v>
      </c>
      <c r="G100" s="160"/>
    </row>
    <row r="101" spans="1:7" ht="31.5" x14ac:dyDescent="0.2">
      <c r="A101" s="161" t="s">
        <v>769</v>
      </c>
      <c r="B101" s="131">
        <f>ГРБС!G297-2100</f>
        <v>18900</v>
      </c>
      <c r="C101" s="131">
        <f>ГРБС!H297-2100</f>
        <v>18900</v>
      </c>
      <c r="D101" s="131">
        <f>ГРБС!I297</f>
        <v>0</v>
      </c>
      <c r="E101" s="132">
        <v>0</v>
      </c>
      <c r="F101" s="133">
        <v>0</v>
      </c>
      <c r="G101" s="121"/>
    </row>
    <row r="102" spans="1:7" ht="34.5" customHeight="1" x14ac:dyDescent="0.25">
      <c r="A102" s="165" t="s">
        <v>487</v>
      </c>
      <c r="B102" s="166">
        <f>ГРБС!G637+ГРБС!G642+ГРБС!G647</f>
        <v>18886.2</v>
      </c>
      <c r="C102" s="166">
        <f>ГРБС!H637+ГРБС!H642+ГРБС!H647</f>
        <v>18886.2</v>
      </c>
      <c r="D102" s="166">
        <f>ГРБС!I637+ГРБС!I642+ГРБС!I647</f>
        <v>8983.8000000000011</v>
      </c>
      <c r="E102" s="141">
        <f>D102/B102*100</f>
        <v>47.568065571687271</v>
      </c>
      <c r="F102" s="164">
        <f>D102/C102*100</f>
        <v>47.568065571687271</v>
      </c>
      <c r="G102" s="167"/>
    </row>
    <row r="103" spans="1:7" ht="31.5" x14ac:dyDescent="0.2">
      <c r="A103" s="162" t="s">
        <v>769</v>
      </c>
      <c r="B103" s="181">
        <v>0</v>
      </c>
      <c r="C103" s="181">
        <v>0</v>
      </c>
      <c r="D103" s="181">
        <v>0</v>
      </c>
      <c r="E103" s="181">
        <v>0</v>
      </c>
      <c r="F103" s="182">
        <v>0</v>
      </c>
    </row>
    <row r="104" spans="1:7" ht="34.5" customHeight="1" x14ac:dyDescent="0.2">
      <c r="A104" s="183" t="s">
        <v>527</v>
      </c>
      <c r="B104" s="189">
        <f>ГРБС!G231</f>
        <v>180</v>
      </c>
      <c r="C104" s="189">
        <f>ГРБС!H231</f>
        <v>180</v>
      </c>
      <c r="D104" s="189">
        <f>ГРБС!I231</f>
        <v>41</v>
      </c>
      <c r="E104" s="141">
        <f>D104/B104*100</f>
        <v>22.777777777777779</v>
      </c>
      <c r="F104" s="164">
        <f>D104/C104*100</f>
        <v>22.777777777777779</v>
      </c>
      <c r="G104" s="167"/>
    </row>
    <row r="105" spans="1:7" ht="32.25" thickBot="1" x14ac:dyDescent="0.25">
      <c r="A105" s="168" t="s">
        <v>769</v>
      </c>
      <c r="B105" s="190">
        <v>0</v>
      </c>
      <c r="C105" s="190">
        <v>0</v>
      </c>
      <c r="D105" s="190">
        <v>0</v>
      </c>
      <c r="E105" s="169">
        <v>0</v>
      </c>
      <c r="F105" s="170">
        <v>0</v>
      </c>
    </row>
  </sheetData>
  <mergeCells count="8">
    <mergeCell ref="A1:F1"/>
    <mergeCell ref="A2:F2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view="pageBreakPreview" zoomScaleNormal="75" zoomScaleSheetLayoutView="100" workbookViewId="0">
      <selection activeCell="D16" sqref="D16"/>
    </sheetView>
  </sheetViews>
  <sheetFormatPr defaultRowHeight="12.75" x14ac:dyDescent="0.2"/>
  <cols>
    <col min="1" max="1" width="44.85546875" style="54" customWidth="1"/>
    <col min="2" max="2" width="16.5703125" style="37" customWidth="1"/>
    <col min="3" max="3" width="14.140625" style="37" customWidth="1"/>
    <col min="4" max="4" width="13" style="37" customWidth="1"/>
    <col min="5" max="6" width="12.42578125" customWidth="1"/>
  </cols>
  <sheetData>
    <row r="1" spans="1:22" ht="16.5" customHeight="1" x14ac:dyDescent="0.3">
      <c r="A1" s="9"/>
      <c r="B1" s="106"/>
      <c r="C1" s="450" t="s">
        <v>813</v>
      </c>
      <c r="D1" s="450"/>
      <c r="E1" s="450"/>
      <c r="F1" s="410"/>
    </row>
    <row r="2" spans="1:22" ht="15.75" customHeight="1" x14ac:dyDescent="0.3">
      <c r="A2" s="9"/>
      <c r="B2" s="106"/>
      <c r="C2" s="451" t="s">
        <v>814</v>
      </c>
      <c r="D2" s="451"/>
      <c r="E2" s="451"/>
      <c r="F2" s="451"/>
    </row>
    <row r="3" spans="1:22" ht="15.75" customHeight="1" x14ac:dyDescent="0.3">
      <c r="A3" s="9"/>
      <c r="B3" s="106"/>
      <c r="C3" s="450" t="s">
        <v>750</v>
      </c>
      <c r="D3" s="450"/>
      <c r="E3" s="450"/>
      <c r="F3" s="450"/>
    </row>
    <row r="4" spans="1:22" ht="15.75" customHeight="1" x14ac:dyDescent="0.3">
      <c r="A4" s="9"/>
      <c r="B4" s="106"/>
      <c r="C4" s="450" t="s">
        <v>815</v>
      </c>
      <c r="D4" s="450"/>
      <c r="E4" s="450"/>
      <c r="F4" s="450"/>
    </row>
    <row r="5" spans="1:22" ht="18" customHeight="1" x14ac:dyDescent="0.3">
      <c r="A5" s="107"/>
      <c r="B5" s="106"/>
      <c r="C5" s="450" t="s">
        <v>816</v>
      </c>
      <c r="D5" s="450"/>
      <c r="E5" s="450"/>
      <c r="F5" s="450"/>
    </row>
    <row r="6" spans="1:22" ht="15.75" customHeight="1" x14ac:dyDescent="0.3">
      <c r="A6" s="107"/>
      <c r="B6" s="106"/>
      <c r="C6" s="450" t="s">
        <v>817</v>
      </c>
      <c r="D6" s="450"/>
      <c r="E6" s="450"/>
      <c r="F6" s="450"/>
    </row>
    <row r="7" spans="1:22" ht="15.75" customHeight="1" x14ac:dyDescent="0.3">
      <c r="A7" s="107"/>
      <c r="B7" s="106"/>
      <c r="C7" s="450" t="s">
        <v>804</v>
      </c>
      <c r="D7" s="450"/>
      <c r="E7" s="450"/>
      <c r="F7" s="450"/>
    </row>
    <row r="8" spans="1:22" ht="15.75" customHeight="1" x14ac:dyDescent="0.25">
      <c r="A8" s="107"/>
      <c r="B8" s="106"/>
      <c r="C8" s="106"/>
      <c r="D8" s="106"/>
      <c r="E8" s="106"/>
    </row>
    <row r="9" spans="1:22" ht="15.75" customHeight="1" x14ac:dyDescent="0.25">
      <c r="A9" s="107"/>
      <c r="B9" s="106"/>
      <c r="C9" s="106"/>
      <c r="D9" s="106"/>
      <c r="E9" s="106"/>
      <c r="F9" s="5"/>
    </row>
    <row r="10" spans="1:22" ht="36" customHeight="1" x14ac:dyDescent="0.2">
      <c r="A10" s="443" t="s">
        <v>818</v>
      </c>
      <c r="B10" s="443"/>
      <c r="C10" s="443"/>
      <c r="D10" s="443"/>
      <c r="E10" s="443"/>
      <c r="F10" s="443"/>
      <c r="H10" s="5"/>
    </row>
    <row r="11" spans="1:22" ht="15.75" customHeight="1" x14ac:dyDescent="0.2">
      <c r="A11" s="108"/>
      <c r="B11" s="108"/>
      <c r="C11" s="108"/>
      <c r="D11"/>
      <c r="H11" s="5"/>
    </row>
    <row r="12" spans="1:22" ht="15.75" customHeight="1" thickBot="1" x14ac:dyDescent="0.25">
      <c r="A12" s="108"/>
      <c r="B12" s="108"/>
      <c r="C12" s="108"/>
      <c r="D12"/>
      <c r="H12" s="5"/>
    </row>
    <row r="13" spans="1:22" ht="78" customHeight="1" thickBot="1" x14ac:dyDescent="0.25">
      <c r="A13" s="444" t="s">
        <v>105</v>
      </c>
      <c r="B13" s="446" t="s">
        <v>106</v>
      </c>
      <c r="C13" s="103" t="s">
        <v>755</v>
      </c>
      <c r="D13" s="103" t="s">
        <v>756</v>
      </c>
      <c r="E13" s="448" t="s">
        <v>789</v>
      </c>
      <c r="F13" s="449"/>
      <c r="H13" s="5"/>
    </row>
    <row r="14" spans="1:22" ht="22.5" customHeight="1" thickBot="1" x14ac:dyDescent="0.25">
      <c r="A14" s="445"/>
      <c r="B14" s="447"/>
      <c r="C14" s="105" t="s">
        <v>749</v>
      </c>
      <c r="D14" s="104" t="s">
        <v>749</v>
      </c>
      <c r="E14" s="104" t="s">
        <v>753</v>
      </c>
      <c r="F14" s="104" t="s">
        <v>757</v>
      </c>
    </row>
    <row r="15" spans="1:22" ht="19.5" customHeight="1" thickBot="1" x14ac:dyDescent="0.25">
      <c r="A15" s="58" t="s">
        <v>270</v>
      </c>
      <c r="B15" s="59"/>
      <c r="C15" s="184">
        <f>C16+C17+C18+C19+C20+C21+C22+C23+C24+C25+C26+C27+C28+C29+C30+C31+C32+C33+C34+C35+C36+C37+C38+C39+C40+C41+C42+C43+C44</f>
        <v>1610734.8</v>
      </c>
      <c r="D15" s="184">
        <f t="shared" ref="D15:E15" si="0">D16+D17+D18+D19+D20+D21+D22+D23+D24+D25+D26+D27+D28+D29+D30+D31+D32+D33+D34+D35+D36+D37+D38+D39+D40+D41+D42+D43+D44</f>
        <v>1610889.6</v>
      </c>
      <c r="E15" s="185">
        <f t="shared" si="0"/>
        <v>689914.4</v>
      </c>
      <c r="F15" s="109">
        <f>E15/D15*100</f>
        <v>42.828161532609059</v>
      </c>
    </row>
    <row r="16" spans="1:22" ht="78" customHeight="1" x14ac:dyDescent="0.2">
      <c r="A16" s="64" t="s">
        <v>591</v>
      </c>
      <c r="B16" s="43" t="s">
        <v>307</v>
      </c>
      <c r="C16" s="186">
        <f>ГРБС!G221+ГРБС!G241+ГРБС!G267</f>
        <v>7325</v>
      </c>
      <c r="D16" s="186">
        <f>ГРБС!H221+ГРБС!H241+ГРБС!H267</f>
        <v>7325</v>
      </c>
      <c r="E16" s="186">
        <f>ГРБС!I267+ГРБС!I241+ГРБС!I221</f>
        <v>5.3</v>
      </c>
      <c r="F16" s="66">
        <f>E16/D16*100</f>
        <v>7.2354948805460742E-2</v>
      </c>
      <c r="V16" s="35" t="s">
        <v>413</v>
      </c>
    </row>
    <row r="17" spans="1:8" ht="60.75" customHeight="1" x14ac:dyDescent="0.2">
      <c r="A17" s="42" t="s">
        <v>587</v>
      </c>
      <c r="B17" s="41" t="s">
        <v>308</v>
      </c>
      <c r="C17" s="174">
        <f>ГРБС!G245</f>
        <v>5620</v>
      </c>
      <c r="D17" s="174">
        <f>ГРБС!H245</f>
        <v>5620</v>
      </c>
      <c r="E17" s="174">
        <f>ГРБС!I245</f>
        <v>2298</v>
      </c>
      <c r="F17" s="65">
        <f>E17/D17*100</f>
        <v>40.889679715302492</v>
      </c>
    </row>
    <row r="18" spans="1:8" ht="111.75" customHeight="1" x14ac:dyDescent="0.2">
      <c r="A18" s="42" t="s">
        <v>522</v>
      </c>
      <c r="B18" s="38" t="s">
        <v>161</v>
      </c>
      <c r="C18" s="174">
        <f>ГРБС!G252+ГРБС!G404+ГРБС!G49</f>
        <v>85361.1</v>
      </c>
      <c r="D18" s="174">
        <f>ГРБС!H252+ГРБС!H404+ГРБС!H49</f>
        <v>85361.1</v>
      </c>
      <c r="E18" s="174">
        <f>ГРБС!I252+ГРБС!I404+ГРБС!I49</f>
        <v>9035.1</v>
      </c>
      <c r="F18" s="65">
        <f t="shared" ref="F18:F44" si="1">E18/D18*100</f>
        <v>10.584563694704027</v>
      </c>
    </row>
    <row r="19" spans="1:8" ht="79.5" customHeight="1" x14ac:dyDescent="0.2">
      <c r="A19" s="39" t="s">
        <v>592</v>
      </c>
      <c r="B19" s="38" t="s">
        <v>299</v>
      </c>
      <c r="C19" s="174">
        <f>ГРБС!G50+ГРБС!G159+ГРБС!G168+ГРБС!G180+ГРБС!G272+ГРБС!G359+ГРБС!G455</f>
        <v>60933.599999999999</v>
      </c>
      <c r="D19" s="174">
        <f>ГРБС!H455+ГРБС!H359+ГРБС!H272+ГРБС!H180+ГРБС!H168+ГРБС!H159+ГРБС!H50</f>
        <v>61024.1</v>
      </c>
      <c r="E19" s="187">
        <f>ГРБС!I50+ГРБС!I159+ГРБС!I168+ГРБС!I180+ГРБС!I272+ГРБС!I359+ГРБС!I455</f>
        <v>24559</v>
      </c>
      <c r="F19" s="65">
        <f t="shared" si="1"/>
        <v>40.244755760429079</v>
      </c>
    </row>
    <row r="20" spans="1:8" ht="47.25" customHeight="1" x14ac:dyDescent="0.2">
      <c r="A20" s="46" t="s">
        <v>593</v>
      </c>
      <c r="B20" s="40" t="s">
        <v>306</v>
      </c>
      <c r="C20" s="174">
        <f>ГРБС!G193+ГРБС!G189</f>
        <v>99293.799999999988</v>
      </c>
      <c r="D20" s="174">
        <f>ГРБС!H189+ГРБС!H194</f>
        <v>99293.799999999988</v>
      </c>
      <c r="E20" s="174">
        <f>ГРБС!I189+ГРБС!I194</f>
        <v>39376.699999999997</v>
      </c>
      <c r="F20" s="65">
        <f t="shared" si="1"/>
        <v>39.656756010949323</v>
      </c>
    </row>
    <row r="21" spans="1:8" ht="63" customHeight="1" x14ac:dyDescent="0.2">
      <c r="A21" s="42" t="s">
        <v>589</v>
      </c>
      <c r="B21" s="38" t="s">
        <v>305</v>
      </c>
      <c r="C21" s="174">
        <f>ГРБС!G172+ГРБС!G184+ГРБС!G305+ГРБС!G310</f>
        <v>6097</v>
      </c>
      <c r="D21" s="174">
        <f>ГРБС!H310+ГРБС!H305+ГРБС!H184+ГРБС!H172</f>
        <v>6097</v>
      </c>
      <c r="E21" s="174">
        <f>ГРБС!I172+ГРБС!I184+ГРБС!I305+ГРБС!I310</f>
        <v>1317.4</v>
      </c>
      <c r="F21" s="65">
        <f t="shared" si="1"/>
        <v>21.607347876004592</v>
      </c>
    </row>
    <row r="22" spans="1:8" ht="63" customHeight="1" x14ac:dyDescent="0.2">
      <c r="A22" s="46" t="s">
        <v>594</v>
      </c>
      <c r="B22" s="38" t="s">
        <v>304</v>
      </c>
      <c r="C22" s="174">
        <f>ГРБС!G107+ГРБС!G123</f>
        <v>14350.3</v>
      </c>
      <c r="D22" s="174">
        <f>ГРБС!H107+ГРБС!H123</f>
        <v>14350.3</v>
      </c>
      <c r="E22" s="174">
        <f>ГРБС!I123+ГРБС!I107</f>
        <v>5961.9</v>
      </c>
      <c r="F22" s="65">
        <f t="shared" si="1"/>
        <v>41.545472916942508</v>
      </c>
    </row>
    <row r="23" spans="1:8" ht="77.25" customHeight="1" x14ac:dyDescent="0.2">
      <c r="A23" s="39" t="s">
        <v>595</v>
      </c>
      <c r="B23" s="38" t="s">
        <v>303</v>
      </c>
      <c r="C23" s="174">
        <f>ГРБС!G225+ГРБС!G163</f>
        <v>676</v>
      </c>
      <c r="D23" s="174">
        <f>ГРБС!H163+ГРБС!H225</f>
        <v>676</v>
      </c>
      <c r="E23" s="174">
        <f>ГРБС!I225+ГРБС!I163</f>
        <v>0</v>
      </c>
      <c r="F23" s="65">
        <f t="shared" si="1"/>
        <v>0</v>
      </c>
    </row>
    <row r="24" spans="1:8" ht="62.25" customHeight="1" x14ac:dyDescent="0.2">
      <c r="A24" s="39" t="s">
        <v>703</v>
      </c>
      <c r="B24" s="38" t="s">
        <v>302</v>
      </c>
      <c r="C24" s="173">
        <f>ГРБС!G336+ГРБС!G449</f>
        <v>5182</v>
      </c>
      <c r="D24" s="173">
        <f>ГРБС!H336+ГРБС!H449</f>
        <v>5246.3</v>
      </c>
      <c r="E24" s="174">
        <f>ГРБС!I449+ГРБС!I336</f>
        <v>1365</v>
      </c>
      <c r="F24" s="65">
        <f t="shared" si="1"/>
        <v>26.018336732554371</v>
      </c>
    </row>
    <row r="25" spans="1:8" ht="45" customHeight="1" x14ac:dyDescent="0.2">
      <c r="A25" s="39" t="s">
        <v>520</v>
      </c>
      <c r="B25" s="38" t="s">
        <v>298</v>
      </c>
      <c r="C25" s="173">
        <f>ГРБС!G467+ГРБС!G492+ГРБС!G535+ГРБС!G553+ГРБС!G574+ГРБС!G585+ГРБС!G596+ГРБС!G590</f>
        <v>879422.00000000012</v>
      </c>
      <c r="D25" s="173">
        <f>ГРБС!H467+ГРБС!H492+ГРБС!H535+ГРБС!H553+ГРБС!H574+ГРБС!H585+ГРБС!H596+ГРБС!H590</f>
        <v>879422.00000000012</v>
      </c>
      <c r="E25" s="173">
        <f>ГРБС!I467+ГРБС!I492+ГРБС!I535+ГРБС!I553+ГРБС!I574+ГРБС!I585+ГРБС!I596+ГРБС!I590</f>
        <v>419125.7</v>
      </c>
      <c r="F25" s="65">
        <f t="shared" si="1"/>
        <v>47.659223899333874</v>
      </c>
    </row>
    <row r="26" spans="1:8" ht="46.5" customHeight="1" x14ac:dyDescent="0.2">
      <c r="A26" s="42" t="s">
        <v>521</v>
      </c>
      <c r="B26" s="38" t="s">
        <v>56</v>
      </c>
      <c r="C26" s="173">
        <f>ГРБС!G322+ГРБС!G363</f>
        <v>132299.79999999999</v>
      </c>
      <c r="D26" s="173">
        <f>ГРБС!H322+ГРБС!H363</f>
        <v>132299.79999999999</v>
      </c>
      <c r="E26" s="174">
        <f>ГРБС!I363+ГРБС!I322</f>
        <v>70381.3</v>
      </c>
      <c r="F26" s="65">
        <f t="shared" si="1"/>
        <v>53.198341947606885</v>
      </c>
    </row>
    <row r="27" spans="1:8" ht="48.75" customHeight="1" x14ac:dyDescent="0.2">
      <c r="A27" s="39" t="s">
        <v>707</v>
      </c>
      <c r="B27" s="41" t="s">
        <v>290</v>
      </c>
      <c r="C27" s="173">
        <v>0</v>
      </c>
      <c r="D27" s="173">
        <v>0</v>
      </c>
      <c r="E27" s="174">
        <v>0</v>
      </c>
      <c r="F27" s="65">
        <v>0</v>
      </c>
    </row>
    <row r="28" spans="1:8" ht="63" customHeight="1" x14ac:dyDescent="0.2">
      <c r="A28" s="42" t="s">
        <v>708</v>
      </c>
      <c r="B28" s="38" t="s">
        <v>286</v>
      </c>
      <c r="C28" s="173">
        <f>ГРБС!G54</f>
        <v>3858.3999999999996</v>
      </c>
      <c r="D28" s="173">
        <f>ГРБС!H54</f>
        <v>3858.4000000000005</v>
      </c>
      <c r="E28" s="174">
        <f>ГРБС!I54</f>
        <v>238.9</v>
      </c>
      <c r="F28" s="65">
        <f t="shared" si="1"/>
        <v>6.1916856728177478</v>
      </c>
    </row>
    <row r="29" spans="1:8" ht="60.75" customHeight="1" x14ac:dyDescent="0.2">
      <c r="A29" s="39" t="s">
        <v>596</v>
      </c>
      <c r="B29" s="38" t="s">
        <v>288</v>
      </c>
      <c r="C29" s="173">
        <f>ГРБС!G20+ГРБС!G25+ГРБС!G33+ГРБС!G66</f>
        <v>58349.5</v>
      </c>
      <c r="D29" s="173">
        <f>ГРБС!H20+ГРБС!H25+ГРБС!H33+ГРБС!H66</f>
        <v>58349.5</v>
      </c>
      <c r="E29" s="174">
        <f>ГРБС!I66+ГРБС!I33+ГРБС!I25+ГРБС!I20</f>
        <v>27369.599999999999</v>
      </c>
      <c r="F29" s="65">
        <f t="shared" si="1"/>
        <v>46.906314535685823</v>
      </c>
    </row>
    <row r="30" spans="1:8" ht="45.75" customHeight="1" x14ac:dyDescent="0.2">
      <c r="A30" s="42" t="s">
        <v>699</v>
      </c>
      <c r="B30" s="40" t="s">
        <v>297</v>
      </c>
      <c r="C30" s="171">
        <f>ГРБС!G411+ГРБС!G433</f>
        <v>121205.40000000001</v>
      </c>
      <c r="D30" s="171">
        <f>ГРБС!H411+ГРБС!H433</f>
        <v>121205.40000000001</v>
      </c>
      <c r="E30" s="172">
        <f>ГРБС!I433+ГРБС!I411</f>
        <v>60412.899999999994</v>
      </c>
      <c r="F30" s="65">
        <f t="shared" si="1"/>
        <v>49.843406316880262</v>
      </c>
      <c r="G30" s="1"/>
      <c r="H30" s="1"/>
    </row>
    <row r="31" spans="1:8" ht="34.5" customHeight="1" x14ac:dyDescent="0.2">
      <c r="A31" s="42" t="s">
        <v>523</v>
      </c>
      <c r="B31" s="40" t="s">
        <v>524</v>
      </c>
      <c r="C31" s="172">
        <f>ГРБС!G73</f>
        <v>17284.599999999999</v>
      </c>
      <c r="D31" s="171">
        <f>ГРБС!H73</f>
        <v>17284.599999999999</v>
      </c>
      <c r="E31" s="187">
        <f>ГРБС!I73</f>
        <v>7027.6</v>
      </c>
      <c r="F31" s="65">
        <f t="shared" si="1"/>
        <v>40.658158129201723</v>
      </c>
      <c r="G31" s="1"/>
      <c r="H31" s="1"/>
    </row>
    <row r="32" spans="1:8" ht="98.25" customHeight="1" x14ac:dyDescent="0.2">
      <c r="A32" s="39" t="s">
        <v>573</v>
      </c>
      <c r="B32" s="38" t="s">
        <v>291</v>
      </c>
      <c r="C32" s="172">
        <f>ГРБС!G80</f>
        <v>5556</v>
      </c>
      <c r="D32" s="172">
        <f>ГРБС!H80</f>
        <v>5556</v>
      </c>
      <c r="E32" s="172">
        <f>ГРБС!I80</f>
        <v>2330.6999999999998</v>
      </c>
      <c r="F32" s="65">
        <f t="shared" si="1"/>
        <v>41.949244060475159</v>
      </c>
      <c r="G32" s="1"/>
    </row>
    <row r="33" spans="1:10" ht="62.25" customHeight="1" x14ac:dyDescent="0.2">
      <c r="A33" s="39" t="s">
        <v>586</v>
      </c>
      <c r="B33" s="38" t="s">
        <v>292</v>
      </c>
      <c r="C33" s="172">
        <f>ГРБС!G236</f>
        <v>7270</v>
      </c>
      <c r="D33" s="172">
        <f>ГРБС!H236</f>
        <v>7270</v>
      </c>
      <c r="E33" s="172">
        <f>ГРБС!I236</f>
        <v>4000</v>
      </c>
      <c r="F33" s="65">
        <f t="shared" si="1"/>
        <v>55.020632737276479</v>
      </c>
      <c r="G33" s="1"/>
    </row>
    <row r="34" spans="1:10" ht="108" customHeight="1" x14ac:dyDescent="0.2">
      <c r="A34" s="39" t="s">
        <v>709</v>
      </c>
      <c r="B34" s="38" t="s">
        <v>293</v>
      </c>
      <c r="C34" s="172">
        <f>ГРБС!G84+ГРБС!G400</f>
        <v>9523.3000000000011</v>
      </c>
      <c r="D34" s="172">
        <f>ГРБС!H84+ГРБС!H400</f>
        <v>9523.3000000000011</v>
      </c>
      <c r="E34" s="172">
        <f>ГРБС!I400+ГРБС!I84</f>
        <v>4367.5</v>
      </c>
      <c r="F34" s="65">
        <f t="shared" si="1"/>
        <v>45.861203574391226</v>
      </c>
      <c r="G34" s="1"/>
    </row>
    <row r="35" spans="1:10" ht="79.5" customHeight="1" x14ac:dyDescent="0.2">
      <c r="A35" s="39" t="s">
        <v>575</v>
      </c>
      <c r="B35" s="38" t="s">
        <v>294</v>
      </c>
      <c r="C35" s="172">
        <f>ГРБС!G213+ГРБС!G92</f>
        <v>3492</v>
      </c>
      <c r="D35" s="172">
        <f>ГРБС!H92+ГРБС!H213</f>
        <v>3492</v>
      </c>
      <c r="E35" s="172">
        <f>ГРБС!I213+ГРБС!I92</f>
        <v>696.6</v>
      </c>
      <c r="F35" s="65">
        <f t="shared" si="1"/>
        <v>19.948453608247423</v>
      </c>
      <c r="G35" s="1"/>
    </row>
    <row r="36" spans="1:10" ht="95.25" customHeight="1" x14ac:dyDescent="0.2">
      <c r="A36" s="55" t="s">
        <v>576</v>
      </c>
      <c r="B36" s="38" t="s">
        <v>295</v>
      </c>
      <c r="C36" s="172">
        <f>ГРБС!G95</f>
        <v>952</v>
      </c>
      <c r="D36" s="172">
        <f>ГРБС!H95</f>
        <v>952</v>
      </c>
      <c r="E36" s="172">
        <f>ГРБС!I95</f>
        <v>770.5</v>
      </c>
      <c r="F36" s="65">
        <f t="shared" si="1"/>
        <v>80.934873949579838</v>
      </c>
      <c r="G36" s="1"/>
    </row>
    <row r="37" spans="1:10" ht="77.25" customHeight="1" x14ac:dyDescent="0.2">
      <c r="A37" s="39" t="s">
        <v>597</v>
      </c>
      <c r="B37" s="38" t="s">
        <v>296</v>
      </c>
      <c r="C37" s="172">
        <f>ГРБС!G444</f>
        <v>300</v>
      </c>
      <c r="D37" s="172">
        <f>ГРБС!H444</f>
        <v>300</v>
      </c>
      <c r="E37" s="172">
        <f>ГРБС!I444</f>
        <v>0</v>
      </c>
      <c r="F37" s="65">
        <f t="shared" si="1"/>
        <v>0</v>
      </c>
      <c r="G37" s="1"/>
    </row>
    <row r="38" spans="1:10" ht="63" customHeight="1" x14ac:dyDescent="0.2">
      <c r="A38" s="62" t="s">
        <v>704</v>
      </c>
      <c r="B38" s="38" t="s">
        <v>4</v>
      </c>
      <c r="C38" s="172">
        <f>ГРБС!G380</f>
        <v>18</v>
      </c>
      <c r="D38" s="172">
        <f>ГРБС!H380</f>
        <v>18</v>
      </c>
      <c r="E38" s="172">
        <f>ГРБС!I380</f>
        <v>18</v>
      </c>
      <c r="F38" s="65">
        <f t="shared" si="1"/>
        <v>100</v>
      </c>
      <c r="G38" s="1"/>
    </row>
    <row r="39" spans="1:10" ht="61.5" customHeight="1" x14ac:dyDescent="0.2">
      <c r="A39" s="62" t="s">
        <v>656</v>
      </c>
      <c r="B39" s="38" t="s">
        <v>14</v>
      </c>
      <c r="C39" s="172">
        <f>ГРБС!G385</f>
        <v>229</v>
      </c>
      <c r="D39" s="172">
        <f>ГРБС!H385</f>
        <v>229</v>
      </c>
      <c r="E39" s="172">
        <f>ГРБС!I385</f>
        <v>155.80000000000001</v>
      </c>
      <c r="F39" s="65">
        <f t="shared" si="1"/>
        <v>68.034934497816607</v>
      </c>
      <c r="G39" s="1"/>
    </row>
    <row r="40" spans="1:10" ht="61.5" customHeight="1" x14ac:dyDescent="0.2">
      <c r="A40" s="39" t="s">
        <v>70</v>
      </c>
      <c r="B40" s="38" t="s">
        <v>71</v>
      </c>
      <c r="C40" s="172">
        <f>ГРБС!G133</f>
        <v>3781.1</v>
      </c>
      <c r="D40" s="172">
        <f>ГРБС!H133</f>
        <v>3781.1</v>
      </c>
      <c r="E40" s="172">
        <f>ГРБС!I133</f>
        <v>45.1</v>
      </c>
      <c r="F40" s="65">
        <f t="shared" si="1"/>
        <v>1.1927745894051995</v>
      </c>
      <c r="G40" s="1"/>
      <c r="J40" s="1"/>
    </row>
    <row r="41" spans="1:10" ht="81" customHeight="1" x14ac:dyDescent="0.2">
      <c r="A41" s="62" t="s">
        <v>525</v>
      </c>
      <c r="B41" s="68" t="s">
        <v>526</v>
      </c>
      <c r="C41" s="172">
        <f>ГРБС!G142</f>
        <v>193</v>
      </c>
      <c r="D41" s="172">
        <f>ГРБС!H142</f>
        <v>193</v>
      </c>
      <c r="E41" s="172">
        <f>ГРБС!I142</f>
        <v>31</v>
      </c>
      <c r="F41" s="65">
        <f t="shared" si="1"/>
        <v>16.062176165803109</v>
      </c>
      <c r="G41" s="1"/>
      <c r="J41" s="1"/>
    </row>
    <row r="42" spans="1:10" ht="61.5" customHeight="1" x14ac:dyDescent="0.2">
      <c r="A42" s="60" t="s">
        <v>701</v>
      </c>
      <c r="B42" s="68" t="s">
        <v>468</v>
      </c>
      <c r="C42" s="172">
        <f>ГРБС!G290</f>
        <v>63095.7</v>
      </c>
      <c r="D42" s="172">
        <f>ГРБС!H290</f>
        <v>63095.7</v>
      </c>
      <c r="E42" s="172">
        <f>ГРБС!I290</f>
        <v>0</v>
      </c>
      <c r="F42" s="65">
        <f t="shared" si="1"/>
        <v>0</v>
      </c>
      <c r="G42" s="1"/>
      <c r="J42" s="1"/>
    </row>
    <row r="43" spans="1:10" ht="64.5" customHeight="1" x14ac:dyDescent="0.2">
      <c r="A43" s="69" t="s">
        <v>487</v>
      </c>
      <c r="B43" s="61" t="s">
        <v>486</v>
      </c>
      <c r="C43" s="175">
        <f>ГРБС!G634</f>
        <v>18886.2</v>
      </c>
      <c r="D43" s="175">
        <f>ГРБС!H634</f>
        <v>18886.2</v>
      </c>
      <c r="E43" s="175">
        <f>ГРБС!I634</f>
        <v>8983.8000000000011</v>
      </c>
      <c r="F43" s="65">
        <f t="shared" si="1"/>
        <v>47.568065571687271</v>
      </c>
      <c r="G43" s="1"/>
      <c r="J43" s="1"/>
    </row>
    <row r="44" spans="1:10" ht="50.25" customHeight="1" thickBot="1" x14ac:dyDescent="0.25">
      <c r="A44" s="70" t="s">
        <v>527</v>
      </c>
      <c r="B44" s="71" t="s">
        <v>528</v>
      </c>
      <c r="C44" s="176">
        <f>ГРБС!G231</f>
        <v>180</v>
      </c>
      <c r="D44" s="176">
        <f>ГРБС!H231</f>
        <v>180</v>
      </c>
      <c r="E44" s="177">
        <f>ГРБС!I231</f>
        <v>41</v>
      </c>
      <c r="F44" s="65">
        <f t="shared" si="1"/>
        <v>22.777777777777779</v>
      </c>
      <c r="G44" s="1"/>
      <c r="J44" s="1"/>
    </row>
    <row r="45" spans="1:10" ht="18.75" customHeight="1" x14ac:dyDescent="0.3">
      <c r="A45" s="56"/>
      <c r="B45" s="56"/>
      <c r="C45" s="56"/>
      <c r="D45" s="56"/>
    </row>
    <row r="46" spans="1:10" ht="12.75" customHeight="1" x14ac:dyDescent="0.3">
      <c r="A46" s="56"/>
      <c r="B46" s="56"/>
      <c r="C46" s="56"/>
      <c r="D46" s="56"/>
    </row>
    <row r="47" spans="1:10" ht="12.75" customHeight="1" x14ac:dyDescent="0.3">
      <c r="A47" s="56"/>
      <c r="B47" s="56"/>
      <c r="C47" s="56"/>
      <c r="D47" s="56"/>
    </row>
    <row r="48" spans="1:10" ht="18.75" x14ac:dyDescent="0.3">
      <c r="A48" s="56"/>
      <c r="B48" s="56"/>
      <c r="C48" s="56"/>
      <c r="D48" s="56"/>
    </row>
  </sheetData>
  <mergeCells count="11">
    <mergeCell ref="A10:F10"/>
    <mergeCell ref="A13:A14"/>
    <mergeCell ref="B13:B14"/>
    <mergeCell ref="E13:F13"/>
    <mergeCell ref="C1:E1"/>
    <mergeCell ref="C2:F2"/>
    <mergeCell ref="C3:F3"/>
    <mergeCell ref="C4:F4"/>
    <mergeCell ref="C5:F5"/>
    <mergeCell ref="C6:F6"/>
    <mergeCell ref="C7:F7"/>
  </mergeCells>
  <phoneticPr fontId="13" type="noConversion"/>
  <pageMargins left="0.98425196850393704" right="0.59055118110236227" top="0.78740157480314965" bottom="0.78740157480314965" header="0.39370078740157483" footer="0.39370078740157483"/>
  <pageSetup paperSize="9" scale="76" firstPageNumber="82" fitToHeight="0" orientation="portrait" useFirstPageNumber="1" r:id="rId1"/>
  <headerFooter alignWithMargins="0">
    <oddHeader>&amp;C&amp;"Times New Roman,обычный"&amp;14&amp;P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26"/>
  <sheetViews>
    <sheetView view="pageBreakPreview" topLeftCell="A16" zoomScale="75" zoomScaleNormal="100" zoomScaleSheetLayoutView="75" workbookViewId="0">
      <selection activeCell="O21" sqref="O21"/>
    </sheetView>
  </sheetViews>
  <sheetFormatPr defaultRowHeight="12.75" x14ac:dyDescent="0.2"/>
  <cols>
    <col min="1" max="1" width="5.28515625" customWidth="1"/>
    <col min="2" max="2" width="29" customWidth="1"/>
    <col min="6" max="6" width="8.5703125" customWidth="1"/>
    <col min="7" max="7" width="2.28515625" hidden="1" customWidth="1"/>
    <col min="8" max="8" width="2" hidden="1" customWidth="1"/>
    <col min="9" max="9" width="16" customWidth="1"/>
    <col min="10" max="10" width="16.140625" customWidth="1"/>
    <col min="11" max="11" width="8.42578125" customWidth="1"/>
    <col min="12" max="12" width="10.7109375" customWidth="1"/>
    <col min="13" max="13" width="7.85546875" customWidth="1"/>
    <col min="14" max="14" width="11.7109375" customWidth="1"/>
  </cols>
  <sheetData>
    <row r="4" spans="1:9" ht="10.5" customHeight="1" x14ac:dyDescent="0.25">
      <c r="B4" s="10"/>
      <c r="C4" s="10"/>
      <c r="D4" s="10"/>
      <c r="E4" s="10"/>
      <c r="F4" s="16"/>
      <c r="G4" s="16"/>
      <c r="H4" s="16"/>
      <c r="I4" s="16"/>
    </row>
    <row r="5" spans="1:9" ht="15.75" x14ac:dyDescent="0.25">
      <c r="B5" s="6"/>
      <c r="C5" s="6"/>
      <c r="D5" s="452" t="s">
        <v>22</v>
      </c>
      <c r="E5" s="452"/>
      <c r="F5" s="452"/>
      <c r="G5" s="452"/>
      <c r="H5" s="452"/>
      <c r="I5" s="452"/>
    </row>
    <row r="6" spans="1:9" ht="15.75" x14ac:dyDescent="0.25">
      <c r="B6" s="7"/>
      <c r="C6" s="7"/>
      <c r="D6" s="453" t="s">
        <v>162</v>
      </c>
      <c r="E6" s="453"/>
      <c r="F6" s="453"/>
      <c r="G6" s="453"/>
      <c r="H6" s="453"/>
      <c r="I6" s="453"/>
    </row>
    <row r="7" spans="1:9" ht="15.75" x14ac:dyDescent="0.25">
      <c r="B7" s="7"/>
      <c r="C7" s="7"/>
      <c r="D7" s="453" t="s">
        <v>23</v>
      </c>
      <c r="E7" s="453"/>
      <c r="F7" s="453"/>
      <c r="G7" s="453"/>
      <c r="H7" s="453"/>
      <c r="I7" s="453"/>
    </row>
    <row r="8" spans="1:9" ht="15.75" x14ac:dyDescent="0.25">
      <c r="B8" s="7"/>
      <c r="C8" s="7"/>
      <c r="D8" s="453" t="s">
        <v>85</v>
      </c>
      <c r="E8" s="453"/>
      <c r="F8" s="453"/>
      <c r="G8" s="453"/>
      <c r="H8" s="453"/>
      <c r="I8" s="453"/>
    </row>
    <row r="9" spans="1:9" ht="15.75" x14ac:dyDescent="0.25">
      <c r="B9" s="8"/>
      <c r="C9" s="8"/>
      <c r="D9" s="453" t="s">
        <v>163</v>
      </c>
      <c r="E9" s="453"/>
      <c r="F9" s="453"/>
      <c r="G9" s="453"/>
      <c r="H9" s="453"/>
      <c r="I9" s="453"/>
    </row>
    <row r="10" spans="1:9" ht="15.75" x14ac:dyDescent="0.25">
      <c r="B10" s="7"/>
      <c r="C10" s="9"/>
      <c r="D10" s="456" t="s">
        <v>25</v>
      </c>
      <c r="E10" s="456"/>
      <c r="F10" s="456"/>
      <c r="G10" s="456"/>
      <c r="H10" s="456"/>
      <c r="I10" s="456"/>
    </row>
    <row r="11" spans="1:9" ht="15.75" x14ac:dyDescent="0.25">
      <c r="B11" s="7"/>
      <c r="C11" s="9"/>
      <c r="D11" s="36" t="s">
        <v>24</v>
      </c>
      <c r="E11" s="36"/>
      <c r="F11" s="36"/>
      <c r="G11" s="36"/>
      <c r="H11" s="36"/>
      <c r="I11" s="36"/>
    </row>
    <row r="12" spans="1:9" ht="15.75" x14ac:dyDescent="0.25">
      <c r="B12" s="7"/>
      <c r="C12" s="7"/>
      <c r="D12" s="7"/>
      <c r="E12" s="454"/>
      <c r="F12" s="454"/>
      <c r="G12" s="454"/>
      <c r="H12" s="454"/>
      <c r="I12" s="454"/>
    </row>
    <row r="13" spans="1:9" ht="15.75" x14ac:dyDescent="0.25">
      <c r="B13" s="455" t="s">
        <v>284</v>
      </c>
      <c r="C13" s="455"/>
      <c r="D13" s="455"/>
      <c r="E13" s="455"/>
      <c r="F13" s="455"/>
      <c r="G13" s="455"/>
      <c r="H13" s="455"/>
      <c r="I13" s="455"/>
    </row>
    <row r="14" spans="1:9" ht="15.75" x14ac:dyDescent="0.25">
      <c r="B14" s="455" t="s">
        <v>21</v>
      </c>
      <c r="C14" s="455"/>
      <c r="D14" s="455"/>
      <c r="E14" s="455"/>
      <c r="F14" s="455"/>
      <c r="G14" s="455"/>
      <c r="H14" s="455"/>
      <c r="I14" s="455"/>
    </row>
    <row r="15" spans="1:9" ht="16.5" thickBot="1" x14ac:dyDescent="0.3">
      <c r="B15" s="466"/>
      <c r="C15" s="466"/>
      <c r="D15" s="466"/>
      <c r="E15" s="466"/>
      <c r="F15" s="466"/>
      <c r="G15" s="466"/>
      <c r="H15" s="466"/>
      <c r="I15" s="466"/>
    </row>
    <row r="16" spans="1:9" ht="15" customHeight="1" x14ac:dyDescent="0.2">
      <c r="A16" s="460" t="s">
        <v>122</v>
      </c>
      <c r="B16" s="462" t="s">
        <v>271</v>
      </c>
      <c r="C16" s="462" t="s">
        <v>272</v>
      </c>
      <c r="D16" s="462"/>
      <c r="E16" s="462"/>
      <c r="F16" s="462"/>
      <c r="G16" s="462"/>
      <c r="H16" s="462"/>
      <c r="I16" s="464" t="s">
        <v>392</v>
      </c>
    </row>
    <row r="17" spans="1:16" ht="33.75" customHeight="1" thickBot="1" x14ac:dyDescent="0.25">
      <c r="A17" s="461"/>
      <c r="B17" s="463"/>
      <c r="C17" s="463"/>
      <c r="D17" s="463"/>
      <c r="E17" s="463"/>
      <c r="F17" s="463"/>
      <c r="G17" s="463"/>
      <c r="H17" s="463"/>
      <c r="I17" s="465"/>
    </row>
    <row r="18" spans="1:16" ht="48" customHeight="1" thickBot="1" x14ac:dyDescent="0.25">
      <c r="A18" s="20">
        <v>1</v>
      </c>
      <c r="B18" s="32" t="s">
        <v>273</v>
      </c>
      <c r="C18" s="457" t="s">
        <v>274</v>
      </c>
      <c r="D18" s="457"/>
      <c r="E18" s="457"/>
      <c r="F18" s="457"/>
      <c r="G18" s="457"/>
      <c r="H18" s="457"/>
      <c r="I18" s="29">
        <f>I19+I25</f>
        <v>-13957.2</v>
      </c>
      <c r="J18" s="15"/>
      <c r="K18" s="14"/>
      <c r="L18" s="11"/>
    </row>
    <row r="19" spans="1:16" ht="47.25" customHeight="1" thickBot="1" x14ac:dyDescent="0.25">
      <c r="A19" s="20">
        <f>A18+1</f>
        <v>2</v>
      </c>
      <c r="B19" s="22" t="s">
        <v>278</v>
      </c>
      <c r="C19" s="471" t="s">
        <v>279</v>
      </c>
      <c r="D19" s="471"/>
      <c r="E19" s="471"/>
      <c r="F19" s="471"/>
      <c r="G19" s="471"/>
      <c r="H19" s="471"/>
      <c r="I19" s="21">
        <f>I20+I21</f>
        <v>-13957.2</v>
      </c>
    </row>
    <row r="20" spans="1:16" ht="62.25" customHeight="1" x14ac:dyDescent="0.2">
      <c r="A20" s="23">
        <v>3</v>
      </c>
      <c r="B20" s="24" t="s">
        <v>280</v>
      </c>
      <c r="C20" s="472" t="s">
        <v>281</v>
      </c>
      <c r="D20" s="472"/>
      <c r="E20" s="472"/>
      <c r="F20" s="472"/>
      <c r="G20" s="472"/>
      <c r="H20" s="472"/>
      <c r="I20" s="25">
        <v>0</v>
      </c>
    </row>
    <row r="21" spans="1:16" ht="63" customHeight="1" thickBot="1" x14ac:dyDescent="0.25">
      <c r="A21" s="23">
        <v>4</v>
      </c>
      <c r="B21" s="33" t="s">
        <v>355</v>
      </c>
      <c r="C21" s="458" t="s">
        <v>356</v>
      </c>
      <c r="D21" s="458"/>
      <c r="E21" s="458"/>
      <c r="F21" s="459"/>
      <c r="G21" s="31"/>
      <c r="H21" s="27"/>
      <c r="I21" s="25">
        <v>-13957.2</v>
      </c>
    </row>
    <row r="22" spans="1:16" ht="53.25" customHeight="1" thickBot="1" x14ac:dyDescent="0.25">
      <c r="A22" s="20">
        <v>5</v>
      </c>
      <c r="B22" s="22" t="s">
        <v>349</v>
      </c>
      <c r="C22" s="473" t="s">
        <v>350</v>
      </c>
      <c r="D22" s="473"/>
      <c r="E22" s="473"/>
      <c r="F22" s="473"/>
      <c r="G22" s="473"/>
      <c r="H22" s="474"/>
      <c r="I22" s="34">
        <f>I23+I24</f>
        <v>0</v>
      </c>
    </row>
    <row r="23" spans="1:16" ht="78" customHeight="1" x14ac:dyDescent="0.2">
      <c r="A23" s="23">
        <v>6</v>
      </c>
      <c r="B23" s="30" t="s">
        <v>351</v>
      </c>
      <c r="C23" s="475" t="s">
        <v>352</v>
      </c>
      <c r="D23" s="476"/>
      <c r="E23" s="476"/>
      <c r="F23" s="476"/>
      <c r="G23" s="476"/>
      <c r="H23" s="477"/>
      <c r="I23" s="19">
        <v>0</v>
      </c>
    </row>
    <row r="24" spans="1:16" ht="78.75" customHeight="1" thickBot="1" x14ac:dyDescent="0.25">
      <c r="A24" s="23">
        <v>7</v>
      </c>
      <c r="B24" s="33" t="s">
        <v>353</v>
      </c>
      <c r="C24" s="467" t="s">
        <v>354</v>
      </c>
      <c r="D24" s="468"/>
      <c r="E24" s="468"/>
      <c r="F24" s="468"/>
      <c r="G24" s="468"/>
      <c r="H24" s="468"/>
      <c r="I24" s="28">
        <v>0</v>
      </c>
    </row>
    <row r="25" spans="1:16" ht="51.75" customHeight="1" thickBot="1" x14ac:dyDescent="0.25">
      <c r="A25" s="20">
        <v>8</v>
      </c>
      <c r="B25" s="26" t="s">
        <v>282</v>
      </c>
      <c r="C25" s="469" t="s">
        <v>283</v>
      </c>
      <c r="D25" s="469"/>
      <c r="E25" s="469"/>
      <c r="F25" s="469"/>
      <c r="G25" s="469"/>
      <c r="H25" s="470"/>
      <c r="I25" s="21">
        <v>0</v>
      </c>
      <c r="J25" s="35"/>
      <c r="K25" s="4"/>
      <c r="L25" s="4"/>
      <c r="M25" s="12"/>
      <c r="N25" s="4"/>
      <c r="O25" s="13"/>
      <c r="P25" s="13"/>
    </row>
    <row r="26" spans="1:16" x14ac:dyDescent="0.2">
      <c r="B26" s="5"/>
      <c r="C26" s="5"/>
      <c r="D26" s="5"/>
      <c r="E26" s="5"/>
      <c r="F26" s="5"/>
      <c r="G26" s="5"/>
      <c r="H26" s="5"/>
      <c r="I26" s="17" t="s">
        <v>378</v>
      </c>
    </row>
  </sheetData>
  <mergeCells count="22">
    <mergeCell ref="C24:H24"/>
    <mergeCell ref="C25:H25"/>
    <mergeCell ref="C19:H19"/>
    <mergeCell ref="C20:H20"/>
    <mergeCell ref="C22:H22"/>
    <mergeCell ref="C23:H23"/>
    <mergeCell ref="A16:A17"/>
    <mergeCell ref="B16:B17"/>
    <mergeCell ref="I16:I17"/>
    <mergeCell ref="C16:H17"/>
    <mergeCell ref="B13:I13"/>
    <mergeCell ref="B15:I15"/>
    <mergeCell ref="E12:I12"/>
    <mergeCell ref="B14:I14"/>
    <mergeCell ref="D10:I10"/>
    <mergeCell ref="C18:H18"/>
    <mergeCell ref="C21:F21"/>
    <mergeCell ref="D5:I5"/>
    <mergeCell ref="D6:I6"/>
    <mergeCell ref="D7:I7"/>
    <mergeCell ref="D8:I8"/>
    <mergeCell ref="D9:I9"/>
  </mergeCells>
  <phoneticPr fontId="13" type="noConversion"/>
  <pageMargins left="0.98425196850393704" right="0.59055118110236227" top="0.78740157480314965" bottom="0.78740157480314965" header="0.51181102362204722" footer="0"/>
  <pageSetup paperSize="9" firstPageNumber="197" fitToHeight="0" orientation="portrait" useFirstPageNumber="1" r:id="rId1"/>
  <headerFooter alignWithMargins="0">
    <oddHeader>&amp;C&amp;"Times New Roman,обычный"&amp;14&amp;P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541"/>
  <sheetViews>
    <sheetView view="pageBreakPreview" zoomScale="92" zoomScaleNormal="75" zoomScaleSheetLayoutView="92" workbookViewId="0">
      <selection activeCell="F7" sqref="F7"/>
    </sheetView>
  </sheetViews>
  <sheetFormatPr defaultColWidth="8.85546875" defaultRowHeight="15.75" x14ac:dyDescent="0.2"/>
  <cols>
    <col min="1" max="1" width="1" style="18" customWidth="1"/>
    <col min="2" max="2" width="34.28515625" style="67" customWidth="1"/>
    <col min="3" max="3" width="6.5703125" style="50" customWidth="1"/>
    <col min="4" max="4" width="6.85546875" style="50" customWidth="1"/>
    <col min="5" max="5" width="15" style="50" customWidth="1"/>
    <col min="6" max="6" width="6.7109375" style="50" customWidth="1"/>
    <col min="7" max="7" width="14.7109375" style="50" customWidth="1"/>
    <col min="8" max="8" width="15.140625" style="47" customWidth="1"/>
    <col min="9" max="9" width="16.5703125" style="47" customWidth="1"/>
    <col min="10" max="10" width="15.28515625" style="57" customWidth="1"/>
    <col min="11" max="11" width="11.5703125" style="407" customWidth="1"/>
    <col min="12" max="16384" width="8.85546875" style="57"/>
  </cols>
  <sheetData>
    <row r="1" spans="1:11" ht="14.25" customHeight="1" x14ac:dyDescent="0.3">
      <c r="B1" s="72" t="s">
        <v>745</v>
      </c>
      <c r="C1" s="72"/>
      <c r="D1" s="72"/>
      <c r="E1" s="72"/>
      <c r="F1" s="72"/>
      <c r="G1" s="72"/>
      <c r="H1" s="410" t="s">
        <v>819</v>
      </c>
      <c r="I1" s="410"/>
      <c r="J1" s="410"/>
    </row>
    <row r="2" spans="1:11" ht="14.25" customHeight="1" x14ac:dyDescent="0.3">
      <c r="B2" s="72"/>
      <c r="C2" s="72"/>
      <c r="D2" s="72"/>
      <c r="E2" s="72"/>
      <c r="F2" s="72"/>
      <c r="G2" s="72"/>
      <c r="H2" s="410" t="s">
        <v>820</v>
      </c>
      <c r="I2" s="410"/>
      <c r="J2" s="410"/>
    </row>
    <row r="3" spans="1:11" ht="14.25" customHeight="1" x14ac:dyDescent="0.3">
      <c r="B3" s="72"/>
      <c r="C3" s="72"/>
      <c r="D3" s="72"/>
      <c r="E3" s="72"/>
      <c r="F3" s="72"/>
      <c r="G3" s="72"/>
      <c r="H3" s="410" t="s">
        <v>821</v>
      </c>
      <c r="I3" s="410"/>
      <c r="J3" s="410"/>
    </row>
    <row r="4" spans="1:11" ht="14.25" customHeight="1" x14ac:dyDescent="0.3">
      <c r="B4" s="72"/>
      <c r="C4" s="72"/>
      <c r="D4" s="72"/>
      <c r="E4" s="72"/>
      <c r="F4" s="72"/>
      <c r="G4" s="72"/>
      <c r="H4" s="410" t="s">
        <v>822</v>
      </c>
      <c r="I4" s="410"/>
      <c r="J4" s="410"/>
    </row>
    <row r="5" spans="1:11" ht="15.75" customHeight="1" x14ac:dyDescent="0.3">
      <c r="B5" s="72"/>
      <c r="C5" s="72"/>
      <c r="D5" s="72"/>
      <c r="E5" s="72"/>
      <c r="F5" s="72"/>
      <c r="G5" s="72"/>
      <c r="H5" s="410" t="s">
        <v>751</v>
      </c>
      <c r="I5" s="410"/>
      <c r="J5" s="410"/>
    </row>
    <row r="6" spans="1:11" ht="18" customHeight="1" x14ac:dyDescent="0.3">
      <c r="B6" s="72"/>
      <c r="C6" s="72"/>
      <c r="D6" s="72"/>
      <c r="E6" s="72"/>
      <c r="F6" s="72"/>
      <c r="G6" s="72"/>
      <c r="H6" s="410" t="s">
        <v>752</v>
      </c>
      <c r="I6" s="410"/>
      <c r="J6" s="410"/>
    </row>
    <row r="7" spans="1:11" ht="15.75" customHeight="1" x14ac:dyDescent="0.3">
      <c r="B7" s="72"/>
      <c r="C7" s="72"/>
      <c r="D7" s="72"/>
      <c r="E7" s="72"/>
      <c r="F7" s="72"/>
      <c r="G7" s="72"/>
      <c r="H7" s="410" t="s">
        <v>804</v>
      </c>
      <c r="I7" s="410"/>
      <c r="J7" s="410"/>
    </row>
    <row r="8" spans="1:11" ht="15.75" customHeight="1" x14ac:dyDescent="0.25">
      <c r="B8" s="72"/>
      <c r="C8" s="72"/>
      <c r="D8" s="72"/>
      <c r="E8" s="72"/>
      <c r="F8" s="72"/>
      <c r="G8" s="72"/>
      <c r="H8" s="72"/>
      <c r="I8" s="72"/>
      <c r="J8" s="72"/>
    </row>
    <row r="9" spans="1:11" ht="15.75" customHeight="1" x14ac:dyDescent="0.25">
      <c r="B9" s="72"/>
      <c r="C9" s="72"/>
      <c r="D9" s="72"/>
      <c r="E9" s="72"/>
      <c r="F9" s="72"/>
      <c r="G9" s="72"/>
      <c r="H9" s="72"/>
      <c r="I9" s="72"/>
      <c r="J9" s="72"/>
    </row>
    <row r="10" spans="1:11" ht="47.25" customHeight="1" x14ac:dyDescent="0.25">
      <c r="B10" s="484" t="s">
        <v>824</v>
      </c>
      <c r="C10" s="484"/>
      <c r="D10" s="484"/>
      <c r="E10" s="484"/>
      <c r="F10" s="484"/>
      <c r="G10" s="484"/>
      <c r="H10" s="484"/>
      <c r="I10" s="484"/>
      <c r="J10" s="484"/>
    </row>
    <row r="11" spans="1:11" ht="15.75" customHeight="1" x14ac:dyDescent="0.25">
      <c r="B11" s="418"/>
      <c r="C11" s="418"/>
      <c r="D11" s="418"/>
      <c r="E11" s="418"/>
      <c r="F11" s="418"/>
      <c r="G11" s="418"/>
      <c r="H11" s="418"/>
      <c r="I11" s="418"/>
      <c r="J11" s="418"/>
    </row>
    <row r="12" spans="1:11" ht="15.75" customHeight="1" x14ac:dyDescent="0.25">
      <c r="B12" s="409"/>
      <c r="C12" s="409"/>
      <c r="D12" s="409"/>
      <c r="E12" s="409"/>
      <c r="F12" s="409"/>
      <c r="G12" s="409"/>
      <c r="H12" s="409"/>
      <c r="I12" s="409"/>
      <c r="J12" s="409"/>
    </row>
    <row r="13" spans="1:11" ht="15.75" customHeight="1" thickBot="1" x14ac:dyDescent="0.3">
      <c r="B13" s="100"/>
      <c r="C13" s="101"/>
      <c r="D13" s="101"/>
      <c r="E13" s="101"/>
      <c r="F13" s="101"/>
      <c r="G13" s="101"/>
      <c r="H13" s="102"/>
      <c r="I13" s="102"/>
      <c r="J13" s="102"/>
    </row>
    <row r="14" spans="1:11" ht="82.5" customHeight="1" thickBot="1" x14ac:dyDescent="0.25">
      <c r="A14" s="412"/>
      <c r="B14" s="478" t="s">
        <v>746</v>
      </c>
      <c r="C14" s="480" t="s">
        <v>747</v>
      </c>
      <c r="D14" s="480" t="s">
        <v>748</v>
      </c>
      <c r="E14" s="480" t="s">
        <v>414</v>
      </c>
      <c r="F14" s="480" t="s">
        <v>415</v>
      </c>
      <c r="G14" s="341" t="s">
        <v>755</v>
      </c>
      <c r="H14" s="341" t="s">
        <v>756</v>
      </c>
      <c r="I14" s="482" t="s">
        <v>779</v>
      </c>
      <c r="J14" s="483"/>
      <c r="K14" s="413"/>
    </row>
    <row r="15" spans="1:11" ht="29.25" customHeight="1" thickBot="1" x14ac:dyDescent="0.25">
      <c r="A15" s="412"/>
      <c r="B15" s="479"/>
      <c r="C15" s="481"/>
      <c r="D15" s="481"/>
      <c r="E15" s="481"/>
      <c r="F15" s="481"/>
      <c r="G15" s="342" t="s">
        <v>749</v>
      </c>
      <c r="H15" s="342" t="s">
        <v>749</v>
      </c>
      <c r="I15" s="343" t="s">
        <v>753</v>
      </c>
      <c r="J15" s="344" t="s">
        <v>754</v>
      </c>
      <c r="K15" s="413"/>
    </row>
    <row r="16" spans="1:11" ht="18.75" customHeight="1" thickBot="1" x14ac:dyDescent="0.3">
      <c r="A16" s="412"/>
      <c r="B16" s="198" t="s">
        <v>211</v>
      </c>
      <c r="C16" s="345"/>
      <c r="D16" s="346"/>
      <c r="E16" s="347"/>
      <c r="F16" s="346"/>
      <c r="G16" s="348">
        <f t="shared" ref="G16:I16" si="0">G17+G464+G614+G634+G600+G628</f>
        <v>1626250.2000000002</v>
      </c>
      <c r="H16" s="348">
        <f t="shared" si="0"/>
        <v>1631814.3</v>
      </c>
      <c r="I16" s="349">
        <f t="shared" si="0"/>
        <v>697699.00000000012</v>
      </c>
      <c r="J16" s="350">
        <f>I16/H16*100</f>
        <v>42.756029285930396</v>
      </c>
      <c r="K16" s="414"/>
    </row>
    <row r="17" spans="1:11" ht="45" customHeight="1" thickBot="1" x14ac:dyDescent="0.25">
      <c r="A17" s="412"/>
      <c r="B17" s="191" t="s">
        <v>625</v>
      </c>
      <c r="C17" s="192">
        <v>901</v>
      </c>
      <c r="D17" s="193"/>
      <c r="E17" s="194"/>
      <c r="F17" s="193"/>
      <c r="G17" s="195">
        <f t="shared" ref="G17:I17" si="1">G18+G105+G157+G239+G303+G320+G357+G378+G398+G447+G453+G459</f>
        <v>713647.9</v>
      </c>
      <c r="H17" s="195">
        <f t="shared" si="1"/>
        <v>715356</v>
      </c>
      <c r="I17" s="196">
        <f t="shared" si="1"/>
        <v>261972.09999999998</v>
      </c>
      <c r="J17" s="197">
        <f t="shared" ref="J17:J80" si="2">I17/H17*100</f>
        <v>36.621220762809003</v>
      </c>
      <c r="K17" s="414"/>
    </row>
    <row r="18" spans="1:11" ht="30.75" customHeight="1" thickBot="1" x14ac:dyDescent="0.25">
      <c r="A18" s="412"/>
      <c r="B18" s="198" t="s">
        <v>239</v>
      </c>
      <c r="C18" s="199">
        <v>901</v>
      </c>
      <c r="D18" s="200" t="s">
        <v>238</v>
      </c>
      <c r="E18" s="201"/>
      <c r="F18" s="202"/>
      <c r="G18" s="203">
        <f>G19+G24+G32+G41+G45+G37</f>
        <v>110537.8</v>
      </c>
      <c r="H18" s="203">
        <f t="shared" ref="H18:I18" si="3">H19+H24+H32+H41+H45+H37</f>
        <v>110537.8</v>
      </c>
      <c r="I18" s="204">
        <f t="shared" si="3"/>
        <v>48615.899999999994</v>
      </c>
      <c r="J18" s="197">
        <f t="shared" si="2"/>
        <v>43.981244424984027</v>
      </c>
      <c r="K18" s="414"/>
    </row>
    <row r="19" spans="1:11" ht="63" customHeight="1" thickBot="1" x14ac:dyDescent="0.25">
      <c r="A19" s="412"/>
      <c r="B19" s="205" t="s">
        <v>46</v>
      </c>
      <c r="C19" s="206">
        <v>901</v>
      </c>
      <c r="D19" s="207" t="s">
        <v>212</v>
      </c>
      <c r="E19" s="201"/>
      <c r="F19" s="202"/>
      <c r="G19" s="208">
        <f>G20</f>
        <v>3105</v>
      </c>
      <c r="H19" s="208">
        <f t="shared" ref="H19:I19" si="4">H20</f>
        <v>3105</v>
      </c>
      <c r="I19" s="209">
        <f t="shared" si="4"/>
        <v>1526.1</v>
      </c>
      <c r="J19" s="210">
        <f t="shared" si="2"/>
        <v>49.149758454106276</v>
      </c>
      <c r="K19" s="414"/>
    </row>
    <row r="20" spans="1:11" ht="77.25" customHeight="1" x14ac:dyDescent="0.2">
      <c r="A20" s="412"/>
      <c r="B20" s="211" t="s">
        <v>570</v>
      </c>
      <c r="C20" s="212">
        <v>901</v>
      </c>
      <c r="D20" s="213" t="s">
        <v>212</v>
      </c>
      <c r="E20" s="214" t="s">
        <v>288</v>
      </c>
      <c r="F20" s="215"/>
      <c r="G20" s="216">
        <f>G21</f>
        <v>3105</v>
      </c>
      <c r="H20" s="216">
        <f t="shared" ref="H20:I20" si="5">H21</f>
        <v>3105</v>
      </c>
      <c r="I20" s="216">
        <f t="shared" si="5"/>
        <v>1526.1</v>
      </c>
      <c r="J20" s="217">
        <f t="shared" si="2"/>
        <v>49.149758454106276</v>
      </c>
      <c r="K20" s="414"/>
    </row>
    <row r="21" spans="1:11" ht="61.5" customHeight="1" x14ac:dyDescent="0.2">
      <c r="A21" s="412"/>
      <c r="B21" s="62" t="s">
        <v>571</v>
      </c>
      <c r="C21" s="212">
        <v>901</v>
      </c>
      <c r="D21" s="213" t="s">
        <v>212</v>
      </c>
      <c r="E21" s="214" t="s">
        <v>289</v>
      </c>
      <c r="F21" s="218"/>
      <c r="G21" s="178">
        <f>G22</f>
        <v>3105</v>
      </c>
      <c r="H21" s="178">
        <f t="shared" ref="H21:I21" si="6">H22</f>
        <v>3105</v>
      </c>
      <c r="I21" s="178">
        <f t="shared" si="6"/>
        <v>1526.1</v>
      </c>
      <c r="J21" s="219">
        <f t="shared" si="2"/>
        <v>49.149758454106276</v>
      </c>
      <c r="K21" s="414"/>
    </row>
    <row r="22" spans="1:11" ht="29.25" customHeight="1" x14ac:dyDescent="0.2">
      <c r="A22" s="412"/>
      <c r="B22" s="60" t="s">
        <v>213</v>
      </c>
      <c r="C22" s="212">
        <v>901</v>
      </c>
      <c r="D22" s="220" t="s">
        <v>212</v>
      </c>
      <c r="E22" s="68" t="s">
        <v>433</v>
      </c>
      <c r="F22" s="220"/>
      <c r="G22" s="178">
        <f>G23</f>
        <v>3105</v>
      </c>
      <c r="H22" s="178">
        <f t="shared" ref="H22:I22" si="7">H23</f>
        <v>3105</v>
      </c>
      <c r="I22" s="178">
        <f t="shared" si="7"/>
        <v>1526.1</v>
      </c>
      <c r="J22" s="219">
        <f t="shared" si="2"/>
        <v>49.149758454106276</v>
      </c>
      <c r="K22" s="414"/>
    </row>
    <row r="23" spans="1:11" ht="48" customHeight="1" thickBot="1" x14ac:dyDescent="0.25">
      <c r="A23" s="412"/>
      <c r="B23" s="221" t="s">
        <v>151</v>
      </c>
      <c r="C23" s="222">
        <v>901</v>
      </c>
      <c r="D23" s="223" t="s">
        <v>212</v>
      </c>
      <c r="E23" s="224" t="s">
        <v>433</v>
      </c>
      <c r="F23" s="223" t="s">
        <v>150</v>
      </c>
      <c r="G23" s="225">
        <v>3105</v>
      </c>
      <c r="H23" s="226">
        <v>3105</v>
      </c>
      <c r="I23" s="227">
        <v>1526.1</v>
      </c>
      <c r="J23" s="228">
        <f t="shared" si="2"/>
        <v>49.149758454106276</v>
      </c>
      <c r="K23" s="414"/>
    </row>
    <row r="24" spans="1:11" ht="126.75" customHeight="1" thickBot="1" x14ac:dyDescent="0.25">
      <c r="A24" s="412"/>
      <c r="B24" s="229" t="s">
        <v>398</v>
      </c>
      <c r="C24" s="206">
        <v>901</v>
      </c>
      <c r="D24" s="207" t="s">
        <v>215</v>
      </c>
      <c r="E24" s="200"/>
      <c r="F24" s="200"/>
      <c r="G24" s="208">
        <f>G25</f>
        <v>55106.799999999996</v>
      </c>
      <c r="H24" s="208">
        <f t="shared" ref="H24:I24" si="8">H25</f>
        <v>55106.799999999996</v>
      </c>
      <c r="I24" s="209">
        <f t="shared" si="8"/>
        <v>25824.6</v>
      </c>
      <c r="J24" s="230">
        <f t="shared" si="2"/>
        <v>46.862819107623743</v>
      </c>
      <c r="K24" s="414"/>
    </row>
    <row r="25" spans="1:11" ht="79.5" customHeight="1" x14ac:dyDescent="0.2">
      <c r="A25" s="412"/>
      <c r="B25" s="211" t="s">
        <v>570</v>
      </c>
      <c r="C25" s="231">
        <v>901</v>
      </c>
      <c r="D25" s="213" t="s">
        <v>215</v>
      </c>
      <c r="E25" s="214" t="s">
        <v>288</v>
      </c>
      <c r="F25" s="218"/>
      <c r="G25" s="232">
        <f>G26</f>
        <v>55106.799999999996</v>
      </c>
      <c r="H25" s="232">
        <f t="shared" ref="H25:I25" si="9">H26</f>
        <v>55106.799999999996</v>
      </c>
      <c r="I25" s="233">
        <f t="shared" si="9"/>
        <v>25824.6</v>
      </c>
      <c r="J25" s="234">
        <f t="shared" si="2"/>
        <v>46.862819107623743</v>
      </c>
      <c r="K25" s="414"/>
    </row>
    <row r="26" spans="1:11" ht="62.25" customHeight="1" x14ac:dyDescent="0.2">
      <c r="A26" s="412"/>
      <c r="B26" s="62" t="s">
        <v>571</v>
      </c>
      <c r="C26" s="235">
        <v>901</v>
      </c>
      <c r="D26" s="220" t="s">
        <v>215</v>
      </c>
      <c r="E26" s="68" t="s">
        <v>289</v>
      </c>
      <c r="F26" s="236"/>
      <c r="G26" s="178">
        <f>G27</f>
        <v>55106.799999999996</v>
      </c>
      <c r="H26" s="178">
        <f t="shared" ref="H26:I26" si="10">H27</f>
        <v>55106.799999999996</v>
      </c>
      <c r="I26" s="178">
        <f t="shared" si="10"/>
        <v>25824.6</v>
      </c>
      <c r="J26" s="219">
        <f t="shared" si="2"/>
        <v>46.862819107623743</v>
      </c>
      <c r="K26" s="414"/>
    </row>
    <row r="27" spans="1:11" ht="45.75" customHeight="1" x14ac:dyDescent="0.2">
      <c r="A27" s="412"/>
      <c r="B27" s="62" t="s">
        <v>152</v>
      </c>
      <c r="C27" s="235">
        <v>901</v>
      </c>
      <c r="D27" s="220" t="s">
        <v>215</v>
      </c>
      <c r="E27" s="68" t="s">
        <v>204</v>
      </c>
      <c r="F27" s="220"/>
      <c r="G27" s="178">
        <f>G28+G29+G31+G30</f>
        <v>55106.799999999996</v>
      </c>
      <c r="H27" s="178">
        <f t="shared" ref="H27:I27" si="11">H28+H29+H31+H30</f>
        <v>55106.799999999996</v>
      </c>
      <c r="I27" s="178">
        <f t="shared" si="11"/>
        <v>25824.6</v>
      </c>
      <c r="J27" s="219">
        <f t="shared" si="2"/>
        <v>46.862819107623743</v>
      </c>
      <c r="K27" s="414"/>
    </row>
    <row r="28" spans="1:11" ht="45.75" customHeight="1" x14ac:dyDescent="0.2">
      <c r="A28" s="412"/>
      <c r="B28" s="60" t="s">
        <v>151</v>
      </c>
      <c r="C28" s="235">
        <v>901</v>
      </c>
      <c r="D28" s="220" t="s">
        <v>215</v>
      </c>
      <c r="E28" s="68" t="s">
        <v>204</v>
      </c>
      <c r="F28" s="220" t="s">
        <v>150</v>
      </c>
      <c r="G28" s="178">
        <v>52530</v>
      </c>
      <c r="H28" s="219">
        <v>52530</v>
      </c>
      <c r="I28" s="219">
        <v>25031.1</v>
      </c>
      <c r="J28" s="219">
        <f t="shared" si="2"/>
        <v>47.651056539120503</v>
      </c>
      <c r="K28" s="414"/>
    </row>
    <row r="29" spans="1:11" ht="61.5" customHeight="1" x14ac:dyDescent="0.2">
      <c r="A29" s="412"/>
      <c r="B29" s="60" t="s">
        <v>154</v>
      </c>
      <c r="C29" s="235">
        <v>901</v>
      </c>
      <c r="D29" s="220" t="s">
        <v>215</v>
      </c>
      <c r="E29" s="68" t="s">
        <v>204</v>
      </c>
      <c r="F29" s="220" t="s">
        <v>153</v>
      </c>
      <c r="G29" s="178">
        <v>2463.1999999999998</v>
      </c>
      <c r="H29" s="219">
        <v>2463.1999999999998</v>
      </c>
      <c r="I29" s="219">
        <v>679.9</v>
      </c>
      <c r="J29" s="219">
        <f t="shared" si="2"/>
        <v>27.602305943488147</v>
      </c>
      <c r="K29" s="414"/>
    </row>
    <row r="30" spans="1:11" ht="44.25" customHeight="1" x14ac:dyDescent="0.2">
      <c r="A30" s="412"/>
      <c r="B30" s="62" t="s">
        <v>199</v>
      </c>
      <c r="C30" s="235">
        <v>901</v>
      </c>
      <c r="D30" s="220" t="s">
        <v>215</v>
      </c>
      <c r="E30" s="68" t="s">
        <v>204</v>
      </c>
      <c r="F30" s="223" t="s">
        <v>387</v>
      </c>
      <c r="G30" s="178">
        <v>63.6</v>
      </c>
      <c r="H30" s="219">
        <v>63.6</v>
      </c>
      <c r="I30" s="219">
        <v>63.6</v>
      </c>
      <c r="J30" s="219">
        <f t="shared" si="2"/>
        <v>100</v>
      </c>
      <c r="K30" s="414"/>
    </row>
    <row r="31" spans="1:11" ht="32.25" customHeight="1" thickBot="1" x14ac:dyDescent="0.25">
      <c r="A31" s="412" t="s">
        <v>143</v>
      </c>
      <c r="B31" s="221" t="s">
        <v>143</v>
      </c>
      <c r="C31" s="237">
        <v>901</v>
      </c>
      <c r="D31" s="223" t="s">
        <v>215</v>
      </c>
      <c r="E31" s="224" t="s">
        <v>204</v>
      </c>
      <c r="F31" s="223" t="s">
        <v>142</v>
      </c>
      <c r="G31" s="232">
        <v>50</v>
      </c>
      <c r="H31" s="226">
        <v>50</v>
      </c>
      <c r="I31" s="227">
        <v>50</v>
      </c>
      <c r="J31" s="228">
        <f t="shared" si="2"/>
        <v>100</v>
      </c>
      <c r="K31" s="414"/>
    </row>
    <row r="32" spans="1:11" ht="18" customHeight="1" thickBot="1" x14ac:dyDescent="0.25">
      <c r="A32" s="412"/>
      <c r="B32" s="205" t="s">
        <v>429</v>
      </c>
      <c r="C32" s="206">
        <v>901</v>
      </c>
      <c r="D32" s="207" t="s">
        <v>427</v>
      </c>
      <c r="E32" s="238"/>
      <c r="F32" s="207"/>
      <c r="G32" s="208">
        <f>G33</f>
        <v>22.3</v>
      </c>
      <c r="H32" s="208">
        <f t="shared" ref="H32:I32" si="12">H33</f>
        <v>22.3</v>
      </c>
      <c r="I32" s="209">
        <f t="shared" si="12"/>
        <v>0</v>
      </c>
      <c r="J32" s="230">
        <f t="shared" si="2"/>
        <v>0</v>
      </c>
      <c r="K32" s="414"/>
    </row>
    <row r="33" spans="1:11" ht="76.5" customHeight="1" x14ac:dyDescent="0.2">
      <c r="A33" s="412"/>
      <c r="B33" s="211" t="s">
        <v>570</v>
      </c>
      <c r="C33" s="212">
        <v>901</v>
      </c>
      <c r="D33" s="213" t="s">
        <v>427</v>
      </c>
      <c r="E33" s="214" t="s">
        <v>288</v>
      </c>
      <c r="F33" s="213"/>
      <c r="G33" s="232">
        <f>G34</f>
        <v>22.3</v>
      </c>
      <c r="H33" s="232">
        <f t="shared" ref="H33:I33" si="13">H34</f>
        <v>22.3</v>
      </c>
      <c r="I33" s="233">
        <f t="shared" si="13"/>
        <v>0</v>
      </c>
      <c r="J33" s="234">
        <f t="shared" si="2"/>
        <v>0</v>
      </c>
      <c r="K33" s="414"/>
    </row>
    <row r="34" spans="1:11" ht="63.75" customHeight="1" x14ac:dyDescent="0.2">
      <c r="A34" s="412"/>
      <c r="B34" s="62" t="s">
        <v>571</v>
      </c>
      <c r="C34" s="235">
        <v>901</v>
      </c>
      <c r="D34" s="220" t="s">
        <v>427</v>
      </c>
      <c r="E34" s="214" t="s">
        <v>289</v>
      </c>
      <c r="F34" s="220"/>
      <c r="G34" s="178">
        <f>G35</f>
        <v>22.3</v>
      </c>
      <c r="H34" s="178">
        <f t="shared" ref="H34:I34" si="14">H35</f>
        <v>22.3</v>
      </c>
      <c r="I34" s="178">
        <f t="shared" si="14"/>
        <v>0</v>
      </c>
      <c r="J34" s="219">
        <f t="shared" si="2"/>
        <v>0</v>
      </c>
      <c r="K34" s="414"/>
    </row>
    <row r="35" spans="1:11" ht="124.5" customHeight="1" x14ac:dyDescent="0.2">
      <c r="A35" s="412"/>
      <c r="B35" s="239" t="s">
        <v>484</v>
      </c>
      <c r="C35" s="222">
        <v>901</v>
      </c>
      <c r="D35" s="220" t="s">
        <v>427</v>
      </c>
      <c r="E35" s="68" t="s">
        <v>428</v>
      </c>
      <c r="F35" s="220"/>
      <c r="G35" s="178">
        <f>G36</f>
        <v>22.3</v>
      </c>
      <c r="H35" s="178">
        <f t="shared" ref="H35:I35" si="15">H36</f>
        <v>22.3</v>
      </c>
      <c r="I35" s="178">
        <f t="shared" si="15"/>
        <v>0</v>
      </c>
      <c r="J35" s="219">
        <f t="shared" si="2"/>
        <v>0</v>
      </c>
      <c r="K35" s="414"/>
    </row>
    <row r="36" spans="1:11" ht="62.25" customHeight="1" thickBot="1" x14ac:dyDescent="0.25">
      <c r="A36" s="412"/>
      <c r="B36" s="240" t="s">
        <v>154</v>
      </c>
      <c r="C36" s="237">
        <v>901</v>
      </c>
      <c r="D36" s="61" t="s">
        <v>427</v>
      </c>
      <c r="E36" s="241" t="s">
        <v>428</v>
      </c>
      <c r="F36" s="61" t="s">
        <v>153</v>
      </c>
      <c r="G36" s="232">
        <v>22.3</v>
      </c>
      <c r="H36" s="226">
        <v>22.3</v>
      </c>
      <c r="I36" s="227">
        <v>0</v>
      </c>
      <c r="J36" s="228">
        <f t="shared" si="2"/>
        <v>0</v>
      </c>
      <c r="K36" s="414"/>
    </row>
    <row r="37" spans="1:11" ht="30.75" hidden="1" customHeight="1" thickBot="1" x14ac:dyDescent="0.25">
      <c r="A37" s="412"/>
      <c r="B37" s="242" t="s">
        <v>619</v>
      </c>
      <c r="C37" s="206">
        <v>901</v>
      </c>
      <c r="D37" s="243" t="s">
        <v>621</v>
      </c>
      <c r="E37" s="244"/>
      <c r="F37" s="245"/>
      <c r="G37" s="208">
        <f>G38</f>
        <v>0</v>
      </c>
      <c r="H37" s="208">
        <f t="shared" ref="H37:I37" si="16">H38</f>
        <v>0</v>
      </c>
      <c r="I37" s="209">
        <f t="shared" si="16"/>
        <v>0</v>
      </c>
      <c r="J37" s="230">
        <v>0</v>
      </c>
      <c r="K37" s="414"/>
    </row>
    <row r="38" spans="1:11" ht="31.5" hidden="1" customHeight="1" x14ac:dyDescent="0.2">
      <c r="A38" s="412"/>
      <c r="B38" s="69" t="s">
        <v>149</v>
      </c>
      <c r="C38" s="222">
        <v>901</v>
      </c>
      <c r="D38" s="246" t="s">
        <v>621</v>
      </c>
      <c r="E38" s="241" t="s">
        <v>55</v>
      </c>
      <c r="F38" s="61"/>
      <c r="G38" s="216">
        <f>G39</f>
        <v>0</v>
      </c>
      <c r="H38" s="216">
        <f t="shared" ref="H38:I38" si="17">H39</f>
        <v>0</v>
      </c>
      <c r="I38" s="233">
        <f t="shared" si="17"/>
        <v>0</v>
      </c>
      <c r="J38" s="234">
        <v>0</v>
      </c>
      <c r="K38" s="414"/>
    </row>
    <row r="39" spans="1:11" ht="31.5" hidden="1" customHeight="1" x14ac:dyDescent="0.2">
      <c r="A39" s="412"/>
      <c r="B39" s="247" t="s">
        <v>620</v>
      </c>
      <c r="C39" s="235">
        <v>901</v>
      </c>
      <c r="D39" s="220" t="s">
        <v>621</v>
      </c>
      <c r="E39" s="68" t="s">
        <v>622</v>
      </c>
      <c r="F39" s="220"/>
      <c r="G39" s="178">
        <f>G40</f>
        <v>0</v>
      </c>
      <c r="H39" s="178">
        <f t="shared" ref="H39:I39" si="18">H40</f>
        <v>0</v>
      </c>
      <c r="I39" s="178">
        <f t="shared" si="18"/>
        <v>0</v>
      </c>
      <c r="J39" s="219">
        <v>0</v>
      </c>
      <c r="K39" s="414"/>
    </row>
    <row r="40" spans="1:11" ht="66.75" hidden="1" customHeight="1" thickBot="1" x14ac:dyDescent="0.25">
      <c r="A40" s="412"/>
      <c r="B40" s="69" t="s">
        <v>154</v>
      </c>
      <c r="C40" s="222">
        <v>901</v>
      </c>
      <c r="D40" s="246" t="s">
        <v>621</v>
      </c>
      <c r="E40" s="241" t="s">
        <v>622</v>
      </c>
      <c r="F40" s="61" t="s">
        <v>153</v>
      </c>
      <c r="G40" s="232">
        <v>0</v>
      </c>
      <c r="H40" s="226">
        <v>0</v>
      </c>
      <c r="I40" s="227">
        <v>0</v>
      </c>
      <c r="J40" s="228">
        <v>0</v>
      </c>
      <c r="K40" s="414"/>
    </row>
    <row r="41" spans="1:11" ht="17.25" customHeight="1" thickBot="1" x14ac:dyDescent="0.25">
      <c r="A41" s="412"/>
      <c r="B41" s="205" t="s">
        <v>263</v>
      </c>
      <c r="C41" s="206">
        <v>901</v>
      </c>
      <c r="D41" s="207" t="s">
        <v>49</v>
      </c>
      <c r="E41" s="207"/>
      <c r="F41" s="207"/>
      <c r="G41" s="208">
        <f>G42</f>
        <v>320</v>
      </c>
      <c r="H41" s="208">
        <f t="shared" ref="H41:I41" si="19">H42</f>
        <v>320</v>
      </c>
      <c r="I41" s="209">
        <f t="shared" si="19"/>
        <v>0</v>
      </c>
      <c r="J41" s="230">
        <f t="shared" si="2"/>
        <v>0</v>
      </c>
      <c r="K41" s="414"/>
    </row>
    <row r="42" spans="1:11" ht="30" customHeight="1" x14ac:dyDescent="0.2">
      <c r="A42" s="412"/>
      <c r="B42" s="248" t="s">
        <v>149</v>
      </c>
      <c r="C42" s="212">
        <v>901</v>
      </c>
      <c r="D42" s="213" t="s">
        <v>49</v>
      </c>
      <c r="E42" s="241" t="s">
        <v>55</v>
      </c>
      <c r="F42" s="218"/>
      <c r="G42" s="216">
        <f>G43</f>
        <v>320</v>
      </c>
      <c r="H42" s="216">
        <f t="shared" ref="H42:I42" si="20">H43</f>
        <v>320</v>
      </c>
      <c r="I42" s="249">
        <f t="shared" si="20"/>
        <v>0</v>
      </c>
      <c r="J42" s="234">
        <f t="shared" si="2"/>
        <v>0</v>
      </c>
      <c r="K42" s="414"/>
    </row>
    <row r="43" spans="1:11" ht="30.75" customHeight="1" x14ac:dyDescent="0.2">
      <c r="A43" s="412"/>
      <c r="B43" s="60" t="s">
        <v>406</v>
      </c>
      <c r="C43" s="235">
        <v>901</v>
      </c>
      <c r="D43" s="250" t="s">
        <v>49</v>
      </c>
      <c r="E43" s="251" t="s">
        <v>84</v>
      </c>
      <c r="F43" s="252"/>
      <c r="G43" s="178">
        <f>G44</f>
        <v>320</v>
      </c>
      <c r="H43" s="178">
        <f t="shared" ref="H43:I43" si="21">H44</f>
        <v>320</v>
      </c>
      <c r="I43" s="253">
        <f t="shared" si="21"/>
        <v>0</v>
      </c>
      <c r="J43" s="219">
        <f t="shared" si="2"/>
        <v>0</v>
      </c>
      <c r="K43" s="414"/>
    </row>
    <row r="44" spans="1:11" ht="18" customHeight="1" thickBot="1" x14ac:dyDescent="0.25">
      <c r="A44" s="412"/>
      <c r="B44" s="221" t="s">
        <v>156</v>
      </c>
      <c r="C44" s="237">
        <v>901</v>
      </c>
      <c r="D44" s="223" t="s">
        <v>49</v>
      </c>
      <c r="E44" s="254" t="s">
        <v>84</v>
      </c>
      <c r="F44" s="223" t="s">
        <v>262</v>
      </c>
      <c r="G44" s="225">
        <v>320</v>
      </c>
      <c r="H44" s="255">
        <v>320</v>
      </c>
      <c r="I44" s="256">
        <v>0</v>
      </c>
      <c r="J44" s="228">
        <f t="shared" si="2"/>
        <v>0</v>
      </c>
      <c r="K44" s="414"/>
    </row>
    <row r="45" spans="1:11" ht="32.25" customHeight="1" thickBot="1" x14ac:dyDescent="0.25">
      <c r="A45" s="412"/>
      <c r="B45" s="205" t="s">
        <v>139</v>
      </c>
      <c r="C45" s="206">
        <v>901</v>
      </c>
      <c r="D45" s="207" t="s">
        <v>119</v>
      </c>
      <c r="E45" s="207"/>
      <c r="F45" s="207"/>
      <c r="G45" s="208">
        <f>G50+G54+G66+G80+G84+G92+G95+G73+G100+G46</f>
        <v>51983.700000000004</v>
      </c>
      <c r="H45" s="208">
        <f t="shared" ref="H45:I45" si="22">H50+H54+H66+H80+H84+H92+H95+H73+H100+H46</f>
        <v>51983.700000000004</v>
      </c>
      <c r="I45" s="208">
        <f t="shared" si="22"/>
        <v>21265.200000000001</v>
      </c>
      <c r="J45" s="230">
        <f t="shared" si="2"/>
        <v>40.907438293157277</v>
      </c>
      <c r="K45" s="414"/>
    </row>
    <row r="46" spans="1:11" ht="162.75" customHeight="1" x14ac:dyDescent="0.2">
      <c r="A46" s="412"/>
      <c r="B46" s="248" t="s">
        <v>532</v>
      </c>
      <c r="C46" s="257">
        <v>901</v>
      </c>
      <c r="D46" s="213" t="s">
        <v>119</v>
      </c>
      <c r="E46" s="213" t="s">
        <v>161</v>
      </c>
      <c r="F46" s="213"/>
      <c r="G46" s="232">
        <f>G47</f>
        <v>198.5</v>
      </c>
      <c r="H46" s="232">
        <f t="shared" ref="H46:I46" si="23">H47</f>
        <v>198.5</v>
      </c>
      <c r="I46" s="233">
        <f t="shared" si="23"/>
        <v>0</v>
      </c>
      <c r="J46" s="234">
        <f t="shared" si="2"/>
        <v>0</v>
      </c>
      <c r="K46" s="414"/>
    </row>
    <row r="47" spans="1:11" ht="94.5" customHeight="1" x14ac:dyDescent="0.2">
      <c r="A47" s="412"/>
      <c r="B47" s="60" t="s">
        <v>424</v>
      </c>
      <c r="C47" s="258">
        <v>901</v>
      </c>
      <c r="D47" s="220" t="s">
        <v>119</v>
      </c>
      <c r="E47" s="220" t="s">
        <v>600</v>
      </c>
      <c r="F47" s="220"/>
      <c r="G47" s="178">
        <f>G48</f>
        <v>198.5</v>
      </c>
      <c r="H47" s="178">
        <f t="shared" ref="H47:I48" si="24">H48</f>
        <v>198.5</v>
      </c>
      <c r="I47" s="178">
        <f t="shared" si="24"/>
        <v>0</v>
      </c>
      <c r="J47" s="219">
        <f t="shared" si="2"/>
        <v>0</v>
      </c>
      <c r="K47" s="414"/>
    </row>
    <row r="48" spans="1:11" ht="122.25" customHeight="1" x14ac:dyDescent="0.2">
      <c r="A48" s="412"/>
      <c r="B48" s="60" t="s">
        <v>736</v>
      </c>
      <c r="C48" s="258">
        <v>901</v>
      </c>
      <c r="D48" s="220" t="s">
        <v>119</v>
      </c>
      <c r="E48" s="220" t="s">
        <v>737</v>
      </c>
      <c r="F48" s="220"/>
      <c r="G48" s="178">
        <f>G49</f>
        <v>198.5</v>
      </c>
      <c r="H48" s="178">
        <f t="shared" si="24"/>
        <v>198.5</v>
      </c>
      <c r="I48" s="178">
        <f t="shared" si="24"/>
        <v>0</v>
      </c>
      <c r="J48" s="219">
        <f t="shared" si="2"/>
        <v>0</v>
      </c>
      <c r="K48" s="414"/>
    </row>
    <row r="49" spans="1:11" ht="63" customHeight="1" x14ac:dyDescent="0.2">
      <c r="A49" s="412"/>
      <c r="B49" s="60" t="s">
        <v>154</v>
      </c>
      <c r="C49" s="258">
        <v>901</v>
      </c>
      <c r="D49" s="220" t="s">
        <v>119</v>
      </c>
      <c r="E49" s="220" t="s">
        <v>737</v>
      </c>
      <c r="F49" s="220" t="s">
        <v>153</v>
      </c>
      <c r="G49" s="178">
        <v>198.5</v>
      </c>
      <c r="H49" s="178">
        <v>198.5</v>
      </c>
      <c r="I49" s="178">
        <v>0</v>
      </c>
      <c r="J49" s="219">
        <f t="shared" si="2"/>
        <v>0</v>
      </c>
      <c r="K49" s="414"/>
    </row>
    <row r="50" spans="1:11" ht="95.25" customHeight="1" x14ac:dyDescent="0.2">
      <c r="A50" s="412"/>
      <c r="B50" s="259" t="s">
        <v>710</v>
      </c>
      <c r="C50" s="222">
        <v>901</v>
      </c>
      <c r="D50" s="61" t="s">
        <v>119</v>
      </c>
      <c r="E50" s="61" t="s">
        <v>299</v>
      </c>
      <c r="F50" s="260"/>
      <c r="G50" s="178">
        <f>G51</f>
        <v>20125.900000000001</v>
      </c>
      <c r="H50" s="178">
        <f t="shared" ref="H50:I50" si="25">H51</f>
        <v>20125.900000000001</v>
      </c>
      <c r="I50" s="178">
        <f t="shared" si="25"/>
        <v>10063</v>
      </c>
      <c r="J50" s="219">
        <f t="shared" si="2"/>
        <v>50.000248436094786</v>
      </c>
      <c r="K50" s="414"/>
    </row>
    <row r="51" spans="1:11" ht="61.5" customHeight="1" x14ac:dyDescent="0.2">
      <c r="A51" s="412"/>
      <c r="B51" s="60" t="s">
        <v>209</v>
      </c>
      <c r="C51" s="235">
        <v>901</v>
      </c>
      <c r="D51" s="220" t="s">
        <v>119</v>
      </c>
      <c r="E51" s="220" t="s">
        <v>300</v>
      </c>
      <c r="F51" s="261"/>
      <c r="G51" s="178">
        <f>G52</f>
        <v>20125.900000000001</v>
      </c>
      <c r="H51" s="178">
        <f t="shared" ref="H51:I51" si="26">H52</f>
        <v>20125.900000000001</v>
      </c>
      <c r="I51" s="178">
        <f t="shared" si="26"/>
        <v>10063</v>
      </c>
      <c r="J51" s="219">
        <f t="shared" si="2"/>
        <v>50.000248436094786</v>
      </c>
      <c r="K51" s="414"/>
    </row>
    <row r="52" spans="1:11" ht="62.25" customHeight="1" x14ac:dyDescent="0.2">
      <c r="A52" s="412"/>
      <c r="B52" s="60" t="s">
        <v>210</v>
      </c>
      <c r="C52" s="235">
        <v>901</v>
      </c>
      <c r="D52" s="220" t="s">
        <v>119</v>
      </c>
      <c r="E52" s="220" t="s">
        <v>130</v>
      </c>
      <c r="F52" s="261"/>
      <c r="G52" s="178">
        <f>G53</f>
        <v>20125.900000000001</v>
      </c>
      <c r="H52" s="178">
        <f t="shared" ref="H52:I52" si="27">H53</f>
        <v>20125.900000000001</v>
      </c>
      <c r="I52" s="178">
        <f t="shared" si="27"/>
        <v>10063</v>
      </c>
      <c r="J52" s="219">
        <f t="shared" si="2"/>
        <v>50.000248436094786</v>
      </c>
      <c r="K52" s="414"/>
    </row>
    <row r="53" spans="1:11" ht="29.25" customHeight="1" x14ac:dyDescent="0.2">
      <c r="A53" s="412"/>
      <c r="B53" s="60" t="s">
        <v>103</v>
      </c>
      <c r="C53" s="235">
        <v>901</v>
      </c>
      <c r="D53" s="220" t="s">
        <v>119</v>
      </c>
      <c r="E53" s="220" t="s">
        <v>130</v>
      </c>
      <c r="F53" s="220" t="s">
        <v>99</v>
      </c>
      <c r="G53" s="178">
        <v>20125.900000000001</v>
      </c>
      <c r="H53" s="219">
        <v>20125.900000000001</v>
      </c>
      <c r="I53" s="219">
        <v>10063</v>
      </c>
      <c r="J53" s="219">
        <f t="shared" si="2"/>
        <v>50.000248436094786</v>
      </c>
      <c r="K53" s="414"/>
    </row>
    <row r="54" spans="1:11" ht="81" customHeight="1" x14ac:dyDescent="0.2">
      <c r="A54" s="412"/>
      <c r="B54" s="240" t="s">
        <v>563</v>
      </c>
      <c r="C54" s="235">
        <v>901</v>
      </c>
      <c r="D54" s="213" t="s">
        <v>119</v>
      </c>
      <c r="E54" s="213" t="s">
        <v>286</v>
      </c>
      <c r="F54" s="218"/>
      <c r="G54" s="178">
        <f t="shared" ref="G54:I54" si="28">G55+G57+G59+G61+G64</f>
        <v>3858.3999999999996</v>
      </c>
      <c r="H54" s="178">
        <f t="shared" si="28"/>
        <v>3858.4000000000005</v>
      </c>
      <c r="I54" s="178">
        <f t="shared" si="28"/>
        <v>238.9</v>
      </c>
      <c r="J54" s="219">
        <f t="shared" si="2"/>
        <v>6.1916856728177478</v>
      </c>
      <c r="K54" s="414"/>
    </row>
    <row r="55" spans="1:11" ht="126.75" customHeight="1" x14ac:dyDescent="0.2">
      <c r="A55" s="412"/>
      <c r="B55" s="60" t="s">
        <v>458</v>
      </c>
      <c r="C55" s="235">
        <v>901</v>
      </c>
      <c r="D55" s="220" t="s">
        <v>119</v>
      </c>
      <c r="E55" s="68" t="s">
        <v>630</v>
      </c>
      <c r="F55" s="261"/>
      <c r="G55" s="178">
        <f>G56</f>
        <v>915.5</v>
      </c>
      <c r="H55" s="178">
        <f t="shared" ref="H55:I55" si="29">H56</f>
        <v>915.5</v>
      </c>
      <c r="I55" s="178">
        <f t="shared" si="29"/>
        <v>0</v>
      </c>
      <c r="J55" s="219">
        <f t="shared" si="2"/>
        <v>0</v>
      </c>
      <c r="K55" s="414"/>
    </row>
    <row r="56" spans="1:11" ht="65.25" customHeight="1" x14ac:dyDescent="0.2">
      <c r="A56" s="412"/>
      <c r="B56" s="60" t="s">
        <v>154</v>
      </c>
      <c r="C56" s="235">
        <v>901</v>
      </c>
      <c r="D56" s="220" t="s">
        <v>119</v>
      </c>
      <c r="E56" s="68" t="s">
        <v>630</v>
      </c>
      <c r="F56" s="220" t="s">
        <v>153</v>
      </c>
      <c r="G56" s="178">
        <v>915.5</v>
      </c>
      <c r="H56" s="219">
        <v>915.5</v>
      </c>
      <c r="I56" s="219">
        <v>0</v>
      </c>
      <c r="J56" s="219">
        <f t="shared" si="2"/>
        <v>0</v>
      </c>
      <c r="K56" s="414"/>
    </row>
    <row r="57" spans="1:11" ht="126.75" customHeight="1" x14ac:dyDescent="0.2">
      <c r="A57" s="412"/>
      <c r="B57" s="60" t="s">
        <v>459</v>
      </c>
      <c r="C57" s="235">
        <v>901</v>
      </c>
      <c r="D57" s="220" t="s">
        <v>119</v>
      </c>
      <c r="E57" s="68" t="s">
        <v>629</v>
      </c>
      <c r="F57" s="262"/>
      <c r="G57" s="178">
        <f>G58</f>
        <v>66.400000000000006</v>
      </c>
      <c r="H57" s="178">
        <f t="shared" ref="H57:I57" si="30">H58</f>
        <v>66.400000000000006</v>
      </c>
      <c r="I57" s="178">
        <f t="shared" si="30"/>
        <v>0</v>
      </c>
      <c r="J57" s="219">
        <f t="shared" si="2"/>
        <v>0</v>
      </c>
      <c r="K57" s="414"/>
    </row>
    <row r="58" spans="1:11" ht="66" customHeight="1" x14ac:dyDescent="0.2">
      <c r="A58" s="412"/>
      <c r="B58" s="60" t="s">
        <v>154</v>
      </c>
      <c r="C58" s="235">
        <v>901</v>
      </c>
      <c r="D58" s="220" t="s">
        <v>119</v>
      </c>
      <c r="E58" s="68" t="s">
        <v>629</v>
      </c>
      <c r="F58" s="220" t="s">
        <v>153</v>
      </c>
      <c r="G58" s="178">
        <v>66.400000000000006</v>
      </c>
      <c r="H58" s="219">
        <v>66.400000000000006</v>
      </c>
      <c r="I58" s="219">
        <v>0</v>
      </c>
      <c r="J58" s="219">
        <f t="shared" si="2"/>
        <v>0</v>
      </c>
      <c r="K58" s="414"/>
    </row>
    <row r="59" spans="1:11" ht="111.75" customHeight="1" x14ac:dyDescent="0.2">
      <c r="A59" s="412"/>
      <c r="B59" s="62" t="s">
        <v>285</v>
      </c>
      <c r="C59" s="235">
        <v>901</v>
      </c>
      <c r="D59" s="220" t="s">
        <v>119</v>
      </c>
      <c r="E59" s="263" t="s">
        <v>628</v>
      </c>
      <c r="F59" s="220"/>
      <c r="G59" s="178">
        <f>G60</f>
        <v>130.80000000000001</v>
      </c>
      <c r="H59" s="178">
        <f t="shared" ref="H59:I59" si="31">H60</f>
        <v>130.80000000000001</v>
      </c>
      <c r="I59" s="178">
        <f t="shared" si="31"/>
        <v>0</v>
      </c>
      <c r="J59" s="219">
        <f t="shared" si="2"/>
        <v>0</v>
      </c>
      <c r="K59" s="414"/>
    </row>
    <row r="60" spans="1:11" ht="63" customHeight="1" x14ac:dyDescent="0.2">
      <c r="A60" s="412"/>
      <c r="B60" s="60" t="s">
        <v>154</v>
      </c>
      <c r="C60" s="235">
        <v>901</v>
      </c>
      <c r="D60" s="220" t="s">
        <v>119</v>
      </c>
      <c r="E60" s="263" t="s">
        <v>628</v>
      </c>
      <c r="F60" s="220" t="s">
        <v>153</v>
      </c>
      <c r="G60" s="178">
        <v>130.80000000000001</v>
      </c>
      <c r="H60" s="219">
        <v>130.80000000000001</v>
      </c>
      <c r="I60" s="219">
        <v>0</v>
      </c>
      <c r="J60" s="219">
        <f t="shared" si="2"/>
        <v>0</v>
      </c>
      <c r="K60" s="414"/>
    </row>
    <row r="61" spans="1:11" ht="65.25" customHeight="1" x14ac:dyDescent="0.2">
      <c r="A61" s="412"/>
      <c r="B61" s="60" t="s">
        <v>158</v>
      </c>
      <c r="C61" s="235">
        <v>901</v>
      </c>
      <c r="D61" s="220" t="s">
        <v>119</v>
      </c>
      <c r="E61" s="224" t="s">
        <v>627</v>
      </c>
      <c r="F61" s="220"/>
      <c r="G61" s="178">
        <f>G62+G63</f>
        <v>2473.6999999999998</v>
      </c>
      <c r="H61" s="178">
        <f t="shared" ref="H61:I61" si="32">H62+H63</f>
        <v>2473.7000000000003</v>
      </c>
      <c r="I61" s="178">
        <f t="shared" si="32"/>
        <v>238.9</v>
      </c>
      <c r="J61" s="219">
        <f t="shared" si="2"/>
        <v>9.6575979302259771</v>
      </c>
      <c r="K61" s="414"/>
    </row>
    <row r="62" spans="1:11" ht="64.5" customHeight="1" x14ac:dyDescent="0.2">
      <c r="A62" s="412"/>
      <c r="B62" s="60" t="s">
        <v>154</v>
      </c>
      <c r="C62" s="235">
        <v>901</v>
      </c>
      <c r="D62" s="220" t="s">
        <v>119</v>
      </c>
      <c r="E62" s="224" t="s">
        <v>627</v>
      </c>
      <c r="F62" s="220" t="s">
        <v>153</v>
      </c>
      <c r="G62" s="178">
        <v>2416.6</v>
      </c>
      <c r="H62" s="219">
        <v>2410.8000000000002</v>
      </c>
      <c r="I62" s="219">
        <v>181.9</v>
      </c>
      <c r="J62" s="219">
        <f t="shared" si="2"/>
        <v>7.545213207234112</v>
      </c>
      <c r="K62" s="414"/>
    </row>
    <row r="63" spans="1:11" ht="17.25" customHeight="1" x14ac:dyDescent="0.2">
      <c r="A63" s="412"/>
      <c r="B63" s="60" t="s">
        <v>728</v>
      </c>
      <c r="C63" s="235">
        <v>901</v>
      </c>
      <c r="D63" s="220" t="s">
        <v>119</v>
      </c>
      <c r="E63" s="224" t="s">
        <v>627</v>
      </c>
      <c r="F63" s="220" t="s">
        <v>727</v>
      </c>
      <c r="G63" s="178">
        <v>57.1</v>
      </c>
      <c r="H63" s="219">
        <v>62.9</v>
      </c>
      <c r="I63" s="219">
        <v>57</v>
      </c>
      <c r="J63" s="219">
        <f t="shared" si="2"/>
        <v>90.620031796502388</v>
      </c>
      <c r="K63" s="414"/>
    </row>
    <row r="64" spans="1:11" ht="98.25" customHeight="1" x14ac:dyDescent="0.2">
      <c r="A64" s="412"/>
      <c r="B64" s="62" t="s">
        <v>564</v>
      </c>
      <c r="C64" s="235">
        <v>901</v>
      </c>
      <c r="D64" s="220" t="s">
        <v>119</v>
      </c>
      <c r="E64" s="68" t="s">
        <v>626</v>
      </c>
      <c r="F64" s="220"/>
      <c r="G64" s="178">
        <f>G65</f>
        <v>272</v>
      </c>
      <c r="H64" s="178">
        <f t="shared" ref="H64:I64" si="33">H65</f>
        <v>272</v>
      </c>
      <c r="I64" s="178">
        <f t="shared" si="33"/>
        <v>0</v>
      </c>
      <c r="J64" s="219">
        <f t="shared" si="2"/>
        <v>0</v>
      </c>
      <c r="K64" s="414"/>
    </row>
    <row r="65" spans="1:11" ht="29.25" customHeight="1" x14ac:dyDescent="0.2">
      <c r="A65" s="412"/>
      <c r="B65" s="60" t="s">
        <v>143</v>
      </c>
      <c r="C65" s="235">
        <v>901</v>
      </c>
      <c r="D65" s="220" t="s">
        <v>119</v>
      </c>
      <c r="E65" s="68" t="s">
        <v>626</v>
      </c>
      <c r="F65" s="220" t="s">
        <v>142</v>
      </c>
      <c r="G65" s="178">
        <v>272</v>
      </c>
      <c r="H65" s="219">
        <v>272</v>
      </c>
      <c r="I65" s="219">
        <v>0</v>
      </c>
      <c r="J65" s="219">
        <f t="shared" si="2"/>
        <v>0</v>
      </c>
      <c r="K65" s="414"/>
    </row>
    <row r="66" spans="1:11" ht="77.25" customHeight="1" x14ac:dyDescent="0.2">
      <c r="A66" s="412"/>
      <c r="B66" s="62" t="s">
        <v>570</v>
      </c>
      <c r="C66" s="235">
        <v>901</v>
      </c>
      <c r="D66" s="220" t="s">
        <v>119</v>
      </c>
      <c r="E66" s="68" t="s">
        <v>288</v>
      </c>
      <c r="F66" s="220"/>
      <c r="G66" s="178">
        <f>G67</f>
        <v>115.39999999999999</v>
      </c>
      <c r="H66" s="178">
        <f t="shared" ref="H66:I66" si="34">H67</f>
        <v>115.39999999999999</v>
      </c>
      <c r="I66" s="178">
        <f t="shared" si="34"/>
        <v>18.899999999999999</v>
      </c>
      <c r="J66" s="219">
        <f t="shared" si="2"/>
        <v>16.377816291161178</v>
      </c>
      <c r="K66" s="414"/>
    </row>
    <row r="67" spans="1:11" ht="62.25" customHeight="1" x14ac:dyDescent="0.2">
      <c r="A67" s="412"/>
      <c r="B67" s="62" t="s">
        <v>571</v>
      </c>
      <c r="C67" s="235">
        <v>901</v>
      </c>
      <c r="D67" s="220" t="s">
        <v>119</v>
      </c>
      <c r="E67" s="68" t="s">
        <v>289</v>
      </c>
      <c r="F67" s="220"/>
      <c r="G67" s="178">
        <f>G68+G70</f>
        <v>115.39999999999999</v>
      </c>
      <c r="H67" s="178">
        <f t="shared" ref="H67:I67" si="35">H68+H70</f>
        <v>115.39999999999999</v>
      </c>
      <c r="I67" s="178">
        <f t="shared" si="35"/>
        <v>18.899999999999999</v>
      </c>
      <c r="J67" s="219">
        <f t="shared" si="2"/>
        <v>16.377816291161178</v>
      </c>
      <c r="K67" s="414"/>
    </row>
    <row r="68" spans="1:11" ht="143.25" customHeight="1" x14ac:dyDescent="0.2">
      <c r="A68" s="412"/>
      <c r="B68" s="60" t="s">
        <v>360</v>
      </c>
      <c r="C68" s="235">
        <v>901</v>
      </c>
      <c r="D68" s="220" t="s">
        <v>119</v>
      </c>
      <c r="E68" s="68" t="s">
        <v>404</v>
      </c>
      <c r="F68" s="261"/>
      <c r="G68" s="178">
        <f>G69</f>
        <v>0.2</v>
      </c>
      <c r="H68" s="178">
        <f t="shared" ref="H68:I68" si="36">H69</f>
        <v>0.2</v>
      </c>
      <c r="I68" s="178">
        <f t="shared" si="36"/>
        <v>0</v>
      </c>
      <c r="J68" s="219">
        <f t="shared" si="2"/>
        <v>0</v>
      </c>
      <c r="K68" s="414"/>
    </row>
    <row r="69" spans="1:11" ht="62.25" customHeight="1" x14ac:dyDescent="0.2">
      <c r="A69" s="412"/>
      <c r="B69" s="60" t="s">
        <v>154</v>
      </c>
      <c r="C69" s="235">
        <v>901</v>
      </c>
      <c r="D69" s="220" t="s">
        <v>119</v>
      </c>
      <c r="E69" s="68" t="s">
        <v>404</v>
      </c>
      <c r="F69" s="220" t="s">
        <v>153</v>
      </c>
      <c r="G69" s="178">
        <v>0.2</v>
      </c>
      <c r="H69" s="219">
        <v>0.2</v>
      </c>
      <c r="I69" s="219">
        <v>0</v>
      </c>
      <c r="J69" s="219">
        <f t="shared" si="2"/>
        <v>0</v>
      </c>
      <c r="K69" s="414"/>
    </row>
    <row r="70" spans="1:11" ht="66.75" customHeight="1" x14ac:dyDescent="0.2">
      <c r="A70" s="412"/>
      <c r="B70" s="62" t="s">
        <v>359</v>
      </c>
      <c r="C70" s="235">
        <v>901</v>
      </c>
      <c r="D70" s="220" t="s">
        <v>119</v>
      </c>
      <c r="E70" s="68" t="s">
        <v>405</v>
      </c>
      <c r="F70" s="261"/>
      <c r="G70" s="178">
        <f>G71+G72</f>
        <v>115.19999999999999</v>
      </c>
      <c r="H70" s="178">
        <f t="shared" ref="H70:I70" si="37">H71+H72</f>
        <v>115.19999999999999</v>
      </c>
      <c r="I70" s="178">
        <f t="shared" si="37"/>
        <v>18.899999999999999</v>
      </c>
      <c r="J70" s="219">
        <f t="shared" si="2"/>
        <v>16.40625</v>
      </c>
      <c r="K70" s="414"/>
    </row>
    <row r="71" spans="1:11" ht="45" customHeight="1" x14ac:dyDescent="0.2">
      <c r="A71" s="412"/>
      <c r="B71" s="60" t="s">
        <v>151</v>
      </c>
      <c r="C71" s="235">
        <v>901</v>
      </c>
      <c r="D71" s="220" t="s">
        <v>119</v>
      </c>
      <c r="E71" s="68" t="s">
        <v>405</v>
      </c>
      <c r="F71" s="220" t="s">
        <v>150</v>
      </c>
      <c r="G71" s="178">
        <v>54.3</v>
      </c>
      <c r="H71" s="219">
        <v>54.3</v>
      </c>
      <c r="I71" s="219">
        <v>18.899999999999999</v>
      </c>
      <c r="J71" s="219">
        <f t="shared" si="2"/>
        <v>34.806629834254146</v>
      </c>
      <c r="K71" s="414"/>
    </row>
    <row r="72" spans="1:11" ht="62.25" customHeight="1" x14ac:dyDescent="0.2">
      <c r="A72" s="412"/>
      <c r="B72" s="221" t="s">
        <v>154</v>
      </c>
      <c r="C72" s="237">
        <v>901</v>
      </c>
      <c r="D72" s="223" t="s">
        <v>119</v>
      </c>
      <c r="E72" s="224" t="s">
        <v>405</v>
      </c>
      <c r="F72" s="223" t="s">
        <v>153</v>
      </c>
      <c r="G72" s="178">
        <v>60.9</v>
      </c>
      <c r="H72" s="219">
        <v>60.9</v>
      </c>
      <c r="I72" s="219">
        <v>0</v>
      </c>
      <c r="J72" s="219">
        <f t="shared" si="2"/>
        <v>0</v>
      </c>
      <c r="K72" s="414"/>
    </row>
    <row r="73" spans="1:11" ht="48.75" customHeight="1" x14ac:dyDescent="0.2">
      <c r="A73" s="412"/>
      <c r="B73" s="60" t="s">
        <v>550</v>
      </c>
      <c r="C73" s="235">
        <v>901</v>
      </c>
      <c r="D73" s="220" t="s">
        <v>119</v>
      </c>
      <c r="E73" s="220" t="s">
        <v>552</v>
      </c>
      <c r="F73" s="220"/>
      <c r="G73" s="178">
        <f t="shared" ref="G73:I73" si="38">G74+G76+G78</f>
        <v>17284.599999999999</v>
      </c>
      <c r="H73" s="178">
        <f t="shared" si="38"/>
        <v>17284.599999999999</v>
      </c>
      <c r="I73" s="178">
        <f t="shared" si="38"/>
        <v>7027.6</v>
      </c>
      <c r="J73" s="219">
        <f t="shared" si="2"/>
        <v>40.658158129201723</v>
      </c>
      <c r="K73" s="414"/>
    </row>
    <row r="74" spans="1:11" ht="27.75" customHeight="1" x14ac:dyDescent="0.2">
      <c r="A74" s="412"/>
      <c r="B74" s="60" t="s">
        <v>551</v>
      </c>
      <c r="C74" s="235">
        <v>901</v>
      </c>
      <c r="D74" s="220" t="s">
        <v>119</v>
      </c>
      <c r="E74" s="220" t="s">
        <v>553</v>
      </c>
      <c r="F74" s="220"/>
      <c r="G74" s="178">
        <f>G75</f>
        <v>14653.1</v>
      </c>
      <c r="H74" s="178">
        <f t="shared" ref="H74:I74" si="39">H75</f>
        <v>14653.1</v>
      </c>
      <c r="I74" s="178">
        <f t="shared" si="39"/>
        <v>6234</v>
      </c>
      <c r="J74" s="219">
        <f t="shared" si="2"/>
        <v>42.543898560714119</v>
      </c>
      <c r="K74" s="414"/>
    </row>
    <row r="75" spans="1:11" ht="34.5" customHeight="1" x14ac:dyDescent="0.2">
      <c r="A75" s="412"/>
      <c r="B75" s="60" t="s">
        <v>196</v>
      </c>
      <c r="C75" s="235">
        <v>901</v>
      </c>
      <c r="D75" s="220" t="s">
        <v>119</v>
      </c>
      <c r="E75" s="220" t="s">
        <v>553</v>
      </c>
      <c r="F75" s="220" t="s">
        <v>188</v>
      </c>
      <c r="G75" s="178">
        <v>14653.1</v>
      </c>
      <c r="H75" s="219">
        <v>14653.1</v>
      </c>
      <c r="I75" s="219">
        <v>6234</v>
      </c>
      <c r="J75" s="219">
        <f t="shared" si="2"/>
        <v>42.543898560714119</v>
      </c>
      <c r="K75" s="414"/>
    </row>
    <row r="76" spans="1:11" ht="18.75" customHeight="1" x14ac:dyDescent="0.2">
      <c r="A76" s="412"/>
      <c r="B76" s="264" t="s">
        <v>554</v>
      </c>
      <c r="C76" s="235">
        <v>901</v>
      </c>
      <c r="D76" s="220" t="s">
        <v>119</v>
      </c>
      <c r="E76" s="220" t="s">
        <v>555</v>
      </c>
      <c r="F76" s="220"/>
      <c r="G76" s="178">
        <f>G77</f>
        <v>50</v>
      </c>
      <c r="H76" s="178">
        <f t="shared" ref="H76:I76" si="40">H77</f>
        <v>50</v>
      </c>
      <c r="I76" s="178">
        <f t="shared" si="40"/>
        <v>0</v>
      </c>
      <c r="J76" s="219">
        <f t="shared" si="2"/>
        <v>0</v>
      </c>
      <c r="K76" s="414"/>
    </row>
    <row r="77" spans="1:11" ht="62.25" customHeight="1" x14ac:dyDescent="0.2">
      <c r="A77" s="412"/>
      <c r="B77" s="60" t="s">
        <v>154</v>
      </c>
      <c r="C77" s="235">
        <v>901</v>
      </c>
      <c r="D77" s="220" t="s">
        <v>119</v>
      </c>
      <c r="E77" s="220" t="s">
        <v>555</v>
      </c>
      <c r="F77" s="220" t="s">
        <v>153</v>
      </c>
      <c r="G77" s="178">
        <v>50</v>
      </c>
      <c r="H77" s="219">
        <v>50</v>
      </c>
      <c r="I77" s="219">
        <v>0</v>
      </c>
      <c r="J77" s="219">
        <f t="shared" si="2"/>
        <v>0</v>
      </c>
      <c r="K77" s="414"/>
    </row>
    <row r="78" spans="1:11" ht="62.25" customHeight="1" x14ac:dyDescent="0.2">
      <c r="A78" s="412"/>
      <c r="B78" s="248" t="s">
        <v>557</v>
      </c>
      <c r="C78" s="212">
        <v>901</v>
      </c>
      <c r="D78" s="213" t="s">
        <v>119</v>
      </c>
      <c r="E78" s="220" t="s">
        <v>556</v>
      </c>
      <c r="F78" s="213"/>
      <c r="G78" s="178">
        <f>G79</f>
        <v>2581.5</v>
      </c>
      <c r="H78" s="178">
        <f t="shared" ref="H78:I78" si="41">H79</f>
        <v>2581.5</v>
      </c>
      <c r="I78" s="178">
        <f t="shared" si="41"/>
        <v>793.6</v>
      </c>
      <c r="J78" s="219">
        <f t="shared" si="2"/>
        <v>30.741816773193882</v>
      </c>
      <c r="K78" s="414"/>
    </row>
    <row r="79" spans="1:11" ht="62.25" customHeight="1" x14ac:dyDescent="0.2">
      <c r="A79" s="412"/>
      <c r="B79" s="60" t="s">
        <v>154</v>
      </c>
      <c r="C79" s="235">
        <v>901</v>
      </c>
      <c r="D79" s="220" t="s">
        <v>119</v>
      </c>
      <c r="E79" s="220" t="s">
        <v>556</v>
      </c>
      <c r="F79" s="220" t="s">
        <v>153</v>
      </c>
      <c r="G79" s="178">
        <v>2581.5</v>
      </c>
      <c r="H79" s="219">
        <v>2581.5</v>
      </c>
      <c r="I79" s="219">
        <v>793.6</v>
      </c>
      <c r="J79" s="219">
        <f t="shared" si="2"/>
        <v>30.741816773193882</v>
      </c>
      <c r="K79" s="414"/>
    </row>
    <row r="80" spans="1:11" ht="90.75" customHeight="1" x14ac:dyDescent="0.2">
      <c r="A80" s="412"/>
      <c r="B80" s="62" t="s">
        <v>573</v>
      </c>
      <c r="C80" s="235">
        <v>901</v>
      </c>
      <c r="D80" s="220" t="s">
        <v>119</v>
      </c>
      <c r="E80" s="220" t="s">
        <v>291</v>
      </c>
      <c r="F80" s="220"/>
      <c r="G80" s="178">
        <f>G81</f>
        <v>5556</v>
      </c>
      <c r="H80" s="178">
        <f t="shared" ref="H80:I80" si="42">H81</f>
        <v>5556</v>
      </c>
      <c r="I80" s="178">
        <f t="shared" si="42"/>
        <v>2330.6999999999998</v>
      </c>
      <c r="J80" s="219">
        <f t="shared" si="2"/>
        <v>41.949244060475159</v>
      </c>
      <c r="K80" s="414"/>
    </row>
    <row r="81" spans="1:11" ht="64.5" customHeight="1" x14ac:dyDescent="0.2">
      <c r="A81" s="412"/>
      <c r="B81" s="62" t="s">
        <v>135</v>
      </c>
      <c r="C81" s="235">
        <v>901</v>
      </c>
      <c r="D81" s="220" t="s">
        <v>119</v>
      </c>
      <c r="E81" s="220" t="s">
        <v>131</v>
      </c>
      <c r="F81" s="261"/>
      <c r="G81" s="178">
        <f>G82+G83</f>
        <v>5556</v>
      </c>
      <c r="H81" s="178">
        <f t="shared" ref="H81:I81" si="43">H82+H83</f>
        <v>5556</v>
      </c>
      <c r="I81" s="178">
        <f t="shared" si="43"/>
        <v>2330.6999999999998</v>
      </c>
      <c r="J81" s="219">
        <f t="shared" ref="J81:J145" si="44">I81/H81*100</f>
        <v>41.949244060475159</v>
      </c>
      <c r="K81" s="414"/>
    </row>
    <row r="82" spans="1:11" ht="29.25" customHeight="1" x14ac:dyDescent="0.2">
      <c r="A82" s="412"/>
      <c r="B82" s="60" t="s">
        <v>196</v>
      </c>
      <c r="C82" s="235">
        <v>901</v>
      </c>
      <c r="D82" s="220" t="s">
        <v>119</v>
      </c>
      <c r="E82" s="220" t="s">
        <v>131</v>
      </c>
      <c r="F82" s="220" t="s">
        <v>188</v>
      </c>
      <c r="G82" s="178">
        <v>4807.8</v>
      </c>
      <c r="H82" s="219">
        <v>4807.8</v>
      </c>
      <c r="I82" s="219">
        <v>2035.1</v>
      </c>
      <c r="J82" s="219">
        <f t="shared" si="44"/>
        <v>42.329131827447064</v>
      </c>
      <c r="K82" s="414"/>
    </row>
    <row r="83" spans="1:11" ht="63" customHeight="1" x14ac:dyDescent="0.2">
      <c r="A83" s="412"/>
      <c r="B83" s="60" t="s">
        <v>154</v>
      </c>
      <c r="C83" s="235">
        <v>901</v>
      </c>
      <c r="D83" s="220" t="s">
        <v>119</v>
      </c>
      <c r="E83" s="220" t="s">
        <v>131</v>
      </c>
      <c r="F83" s="220" t="s">
        <v>153</v>
      </c>
      <c r="G83" s="178">
        <v>748.2</v>
      </c>
      <c r="H83" s="219">
        <v>748.2</v>
      </c>
      <c r="I83" s="219">
        <v>295.60000000000002</v>
      </c>
      <c r="J83" s="219">
        <f t="shared" si="44"/>
        <v>39.508152900294043</v>
      </c>
      <c r="K83" s="414"/>
    </row>
    <row r="84" spans="1:11" ht="127.5" customHeight="1" x14ac:dyDescent="0.2">
      <c r="A84" s="412"/>
      <c r="B84" s="62" t="s">
        <v>574</v>
      </c>
      <c r="C84" s="235">
        <v>901</v>
      </c>
      <c r="D84" s="220" t="s">
        <v>119</v>
      </c>
      <c r="E84" s="68" t="s">
        <v>293</v>
      </c>
      <c r="F84" s="220"/>
      <c r="G84" s="178">
        <f>G85+G87+G90</f>
        <v>494.6</v>
      </c>
      <c r="H84" s="178">
        <f t="shared" ref="H84:I84" si="45">H85+H87+H90</f>
        <v>494.6</v>
      </c>
      <c r="I84" s="178">
        <f t="shared" si="45"/>
        <v>154.5</v>
      </c>
      <c r="J84" s="219">
        <f t="shared" si="44"/>
        <v>31.23736352608168</v>
      </c>
      <c r="K84" s="414"/>
    </row>
    <row r="85" spans="1:11" ht="45.75" customHeight="1" x14ac:dyDescent="0.2">
      <c r="A85" s="412"/>
      <c r="B85" s="265" t="s">
        <v>391</v>
      </c>
      <c r="C85" s="235">
        <v>901</v>
      </c>
      <c r="D85" s="220" t="s">
        <v>119</v>
      </c>
      <c r="E85" s="68" t="s">
        <v>132</v>
      </c>
      <c r="F85" s="220"/>
      <c r="G85" s="178">
        <f>G86</f>
        <v>83</v>
      </c>
      <c r="H85" s="178">
        <f t="shared" ref="H85:I85" si="46">H86</f>
        <v>83</v>
      </c>
      <c r="I85" s="178">
        <f t="shared" si="46"/>
        <v>0</v>
      </c>
      <c r="J85" s="219">
        <f t="shared" si="44"/>
        <v>0</v>
      </c>
      <c r="K85" s="414"/>
    </row>
    <row r="86" spans="1:11" ht="60.75" customHeight="1" x14ac:dyDescent="0.2">
      <c r="A86" s="412"/>
      <c r="B86" s="221" t="s">
        <v>154</v>
      </c>
      <c r="C86" s="235">
        <v>901</v>
      </c>
      <c r="D86" s="220" t="s">
        <v>119</v>
      </c>
      <c r="E86" s="68" t="s">
        <v>132</v>
      </c>
      <c r="F86" s="220" t="s">
        <v>153</v>
      </c>
      <c r="G86" s="178">
        <v>83</v>
      </c>
      <c r="H86" s="219">
        <v>83</v>
      </c>
      <c r="I86" s="219">
        <v>0</v>
      </c>
      <c r="J86" s="219">
        <f t="shared" si="44"/>
        <v>0</v>
      </c>
      <c r="K86" s="414"/>
    </row>
    <row r="87" spans="1:11" ht="155.25" customHeight="1" x14ac:dyDescent="0.2">
      <c r="A87" s="412"/>
      <c r="B87" s="266" t="s">
        <v>712</v>
      </c>
      <c r="C87" s="235">
        <v>901</v>
      </c>
      <c r="D87" s="220" t="s">
        <v>119</v>
      </c>
      <c r="E87" s="251" t="s">
        <v>713</v>
      </c>
      <c r="F87" s="220"/>
      <c r="G87" s="178">
        <f>G89+G88</f>
        <v>282</v>
      </c>
      <c r="H87" s="178">
        <f t="shared" ref="H87:I87" si="47">H89+H88</f>
        <v>282</v>
      </c>
      <c r="I87" s="178">
        <f t="shared" si="47"/>
        <v>25</v>
      </c>
      <c r="J87" s="219">
        <f t="shared" si="44"/>
        <v>8.8652482269503547</v>
      </c>
      <c r="K87" s="414"/>
    </row>
    <row r="88" spans="1:11" ht="48" customHeight="1" x14ac:dyDescent="0.2">
      <c r="A88" s="412"/>
      <c r="B88" s="248" t="s">
        <v>151</v>
      </c>
      <c r="C88" s="235">
        <v>901</v>
      </c>
      <c r="D88" s="220" t="s">
        <v>119</v>
      </c>
      <c r="E88" s="251" t="s">
        <v>713</v>
      </c>
      <c r="F88" s="220" t="s">
        <v>150</v>
      </c>
      <c r="G88" s="178">
        <v>136.9</v>
      </c>
      <c r="H88" s="219">
        <v>136.9</v>
      </c>
      <c r="I88" s="219">
        <v>12.7</v>
      </c>
      <c r="J88" s="219">
        <f t="shared" si="44"/>
        <v>9.2768444119795461</v>
      </c>
      <c r="K88" s="414"/>
    </row>
    <row r="89" spans="1:11" ht="62.25" customHeight="1" x14ac:dyDescent="0.2">
      <c r="A89" s="412"/>
      <c r="B89" s="60" t="s">
        <v>154</v>
      </c>
      <c r="C89" s="235">
        <v>901</v>
      </c>
      <c r="D89" s="220" t="s">
        <v>119</v>
      </c>
      <c r="E89" s="251" t="s">
        <v>713</v>
      </c>
      <c r="F89" s="220" t="s">
        <v>153</v>
      </c>
      <c r="G89" s="178">
        <v>145.1</v>
      </c>
      <c r="H89" s="219">
        <v>145.1</v>
      </c>
      <c r="I89" s="219">
        <v>12.3</v>
      </c>
      <c r="J89" s="219">
        <f t="shared" si="44"/>
        <v>8.4769124741557551</v>
      </c>
      <c r="K89" s="414"/>
    </row>
    <row r="90" spans="1:11" ht="45.75" customHeight="1" x14ac:dyDescent="0.2">
      <c r="A90" s="412"/>
      <c r="B90" s="259" t="s">
        <v>83</v>
      </c>
      <c r="C90" s="235">
        <v>901</v>
      </c>
      <c r="D90" s="220" t="s">
        <v>119</v>
      </c>
      <c r="E90" s="251" t="s">
        <v>82</v>
      </c>
      <c r="F90" s="220"/>
      <c r="G90" s="178">
        <f>G91</f>
        <v>129.6</v>
      </c>
      <c r="H90" s="178">
        <f t="shared" ref="H90:I90" si="48">H91</f>
        <v>129.6</v>
      </c>
      <c r="I90" s="178">
        <f t="shared" si="48"/>
        <v>129.5</v>
      </c>
      <c r="J90" s="219">
        <f t="shared" si="44"/>
        <v>99.922839506172849</v>
      </c>
      <c r="K90" s="414"/>
    </row>
    <row r="91" spans="1:11" ht="46.5" customHeight="1" x14ac:dyDescent="0.2">
      <c r="A91" s="412"/>
      <c r="B91" s="62" t="s">
        <v>199</v>
      </c>
      <c r="C91" s="235">
        <v>901</v>
      </c>
      <c r="D91" s="220" t="s">
        <v>119</v>
      </c>
      <c r="E91" s="251" t="s">
        <v>82</v>
      </c>
      <c r="F91" s="220" t="s">
        <v>387</v>
      </c>
      <c r="G91" s="178">
        <v>129.6</v>
      </c>
      <c r="H91" s="219">
        <v>129.6</v>
      </c>
      <c r="I91" s="219">
        <v>129.5</v>
      </c>
      <c r="J91" s="219">
        <f t="shared" si="44"/>
        <v>99.922839506172849</v>
      </c>
      <c r="K91" s="414"/>
    </row>
    <row r="92" spans="1:11" ht="108.75" customHeight="1" x14ac:dyDescent="0.2">
      <c r="A92" s="412"/>
      <c r="B92" s="62" t="s">
        <v>575</v>
      </c>
      <c r="C92" s="235">
        <v>901</v>
      </c>
      <c r="D92" s="220" t="s">
        <v>119</v>
      </c>
      <c r="E92" s="68" t="s">
        <v>294</v>
      </c>
      <c r="F92" s="220"/>
      <c r="G92" s="178">
        <f>G93</f>
        <v>2535</v>
      </c>
      <c r="H92" s="178">
        <f t="shared" ref="H92:I92" si="49">H93</f>
        <v>2535</v>
      </c>
      <c r="I92" s="178">
        <f t="shared" si="49"/>
        <v>497.6</v>
      </c>
      <c r="J92" s="219">
        <f t="shared" si="44"/>
        <v>19.629191321499015</v>
      </c>
      <c r="K92" s="414"/>
    </row>
    <row r="93" spans="1:11" ht="75.75" customHeight="1" x14ac:dyDescent="0.2">
      <c r="A93" s="412"/>
      <c r="B93" s="62" t="s">
        <v>301</v>
      </c>
      <c r="C93" s="235">
        <v>901</v>
      </c>
      <c r="D93" s="220" t="s">
        <v>119</v>
      </c>
      <c r="E93" s="68" t="s">
        <v>276</v>
      </c>
      <c r="F93" s="220"/>
      <c r="G93" s="178">
        <f>G94</f>
        <v>2535</v>
      </c>
      <c r="H93" s="178">
        <f t="shared" ref="H93:I93" si="50">H94</f>
        <v>2535</v>
      </c>
      <c r="I93" s="178">
        <f t="shared" si="50"/>
        <v>497.6</v>
      </c>
      <c r="J93" s="219">
        <f t="shared" si="44"/>
        <v>19.629191321499015</v>
      </c>
      <c r="K93" s="414"/>
    </row>
    <row r="94" spans="1:11" ht="60.75" customHeight="1" x14ac:dyDescent="0.2">
      <c r="A94" s="412"/>
      <c r="B94" s="60" t="s">
        <v>154</v>
      </c>
      <c r="C94" s="235">
        <v>901</v>
      </c>
      <c r="D94" s="220" t="s">
        <v>119</v>
      </c>
      <c r="E94" s="68" t="s">
        <v>276</v>
      </c>
      <c r="F94" s="220" t="s">
        <v>153</v>
      </c>
      <c r="G94" s="219">
        <v>2535</v>
      </c>
      <c r="H94" s="219">
        <v>2535</v>
      </c>
      <c r="I94" s="219">
        <v>497.6</v>
      </c>
      <c r="J94" s="219">
        <f t="shared" si="44"/>
        <v>19.629191321499015</v>
      </c>
      <c r="K94" s="414"/>
    </row>
    <row r="95" spans="1:11" ht="115.5" customHeight="1" x14ac:dyDescent="0.2">
      <c r="A95" s="412"/>
      <c r="B95" s="62" t="s">
        <v>576</v>
      </c>
      <c r="C95" s="235">
        <v>901</v>
      </c>
      <c r="D95" s="220" t="s">
        <v>119</v>
      </c>
      <c r="E95" s="68" t="s">
        <v>295</v>
      </c>
      <c r="F95" s="220"/>
      <c r="G95" s="178">
        <f>G96+G98</f>
        <v>952</v>
      </c>
      <c r="H95" s="178">
        <f t="shared" ref="H95:I95" si="51">H96+H98</f>
        <v>952</v>
      </c>
      <c r="I95" s="178">
        <f t="shared" si="51"/>
        <v>770.5</v>
      </c>
      <c r="J95" s="219">
        <f t="shared" si="44"/>
        <v>80.934873949579838</v>
      </c>
      <c r="K95" s="414"/>
    </row>
    <row r="96" spans="1:11" ht="30" customHeight="1" x14ac:dyDescent="0.2">
      <c r="A96" s="412"/>
      <c r="B96" s="62" t="s">
        <v>186</v>
      </c>
      <c r="C96" s="235">
        <v>901</v>
      </c>
      <c r="D96" s="220" t="s">
        <v>119</v>
      </c>
      <c r="E96" s="68" t="s">
        <v>277</v>
      </c>
      <c r="F96" s="220"/>
      <c r="G96" s="178">
        <f>G97</f>
        <v>590</v>
      </c>
      <c r="H96" s="178">
        <f t="shared" ref="H96:I96" si="52">H97</f>
        <v>590</v>
      </c>
      <c r="I96" s="178">
        <f t="shared" si="52"/>
        <v>471.2</v>
      </c>
      <c r="J96" s="219">
        <f t="shared" si="44"/>
        <v>79.86440677966101</v>
      </c>
      <c r="K96" s="414"/>
    </row>
    <row r="97" spans="1:11" ht="61.5" customHeight="1" x14ac:dyDescent="0.2">
      <c r="A97" s="412"/>
      <c r="B97" s="60" t="s">
        <v>154</v>
      </c>
      <c r="C97" s="235">
        <v>901</v>
      </c>
      <c r="D97" s="220" t="s">
        <v>119</v>
      </c>
      <c r="E97" s="68" t="s">
        <v>277</v>
      </c>
      <c r="F97" s="220" t="s">
        <v>153</v>
      </c>
      <c r="G97" s="178">
        <v>590</v>
      </c>
      <c r="H97" s="219">
        <v>590</v>
      </c>
      <c r="I97" s="219">
        <v>471.2</v>
      </c>
      <c r="J97" s="219">
        <f t="shared" si="44"/>
        <v>79.86440677966101</v>
      </c>
      <c r="K97" s="414"/>
    </row>
    <row r="98" spans="1:11" ht="125.25" customHeight="1" x14ac:dyDescent="0.2">
      <c r="A98" s="412"/>
      <c r="B98" s="62" t="s">
        <v>187</v>
      </c>
      <c r="C98" s="235">
        <v>901</v>
      </c>
      <c r="D98" s="220" t="s">
        <v>119</v>
      </c>
      <c r="E98" s="68" t="s">
        <v>402</v>
      </c>
      <c r="F98" s="220"/>
      <c r="G98" s="178">
        <f>G99</f>
        <v>362</v>
      </c>
      <c r="H98" s="178">
        <f t="shared" ref="H98:I98" si="53">H99</f>
        <v>362</v>
      </c>
      <c r="I98" s="178">
        <f t="shared" si="53"/>
        <v>299.3</v>
      </c>
      <c r="J98" s="219">
        <f t="shared" si="44"/>
        <v>82.679558011049721</v>
      </c>
      <c r="K98" s="414"/>
    </row>
    <row r="99" spans="1:11" ht="60.75" customHeight="1" x14ac:dyDescent="0.2">
      <c r="A99" s="412"/>
      <c r="B99" s="60" t="s">
        <v>154</v>
      </c>
      <c r="C99" s="258">
        <v>901</v>
      </c>
      <c r="D99" s="220" t="s">
        <v>119</v>
      </c>
      <c r="E99" s="68" t="s">
        <v>402</v>
      </c>
      <c r="F99" s="220" t="s">
        <v>153</v>
      </c>
      <c r="G99" s="178">
        <v>362</v>
      </c>
      <c r="H99" s="219">
        <v>362</v>
      </c>
      <c r="I99" s="219">
        <v>299.3</v>
      </c>
      <c r="J99" s="219">
        <f t="shared" si="44"/>
        <v>82.679558011049721</v>
      </c>
      <c r="K99" s="414"/>
    </row>
    <row r="100" spans="1:11" ht="34.5" customHeight="1" x14ac:dyDescent="0.2">
      <c r="A100" s="412"/>
      <c r="B100" s="247" t="s">
        <v>149</v>
      </c>
      <c r="C100" s="258">
        <v>901</v>
      </c>
      <c r="D100" s="220" t="s">
        <v>119</v>
      </c>
      <c r="E100" s="224" t="s">
        <v>55</v>
      </c>
      <c r="F100" s="223"/>
      <c r="G100" s="178">
        <f>G103+G101</f>
        <v>863.3</v>
      </c>
      <c r="H100" s="178">
        <f t="shared" ref="H100:I100" si="54">H103+H101</f>
        <v>863.3</v>
      </c>
      <c r="I100" s="178">
        <f t="shared" si="54"/>
        <v>163.5</v>
      </c>
      <c r="J100" s="219">
        <f t="shared" si="44"/>
        <v>18.938955172014367</v>
      </c>
      <c r="K100" s="414"/>
    </row>
    <row r="101" spans="1:11" ht="34.5" customHeight="1" x14ac:dyDescent="0.2">
      <c r="A101" s="412"/>
      <c r="B101" s="247" t="s">
        <v>730</v>
      </c>
      <c r="C101" s="258">
        <v>901</v>
      </c>
      <c r="D101" s="220" t="s">
        <v>119</v>
      </c>
      <c r="E101" s="224" t="s">
        <v>729</v>
      </c>
      <c r="F101" s="223"/>
      <c r="G101" s="178">
        <f>G102</f>
        <v>163.5</v>
      </c>
      <c r="H101" s="178">
        <f t="shared" ref="H101:I101" si="55">H102</f>
        <v>163.5</v>
      </c>
      <c r="I101" s="178">
        <f t="shared" si="55"/>
        <v>163.5</v>
      </c>
      <c r="J101" s="219">
        <f t="shared" si="44"/>
        <v>100</v>
      </c>
      <c r="K101" s="414"/>
    </row>
    <row r="102" spans="1:11" ht="16.5" customHeight="1" x14ac:dyDescent="0.2">
      <c r="A102" s="412"/>
      <c r="B102" s="247" t="s">
        <v>728</v>
      </c>
      <c r="C102" s="258">
        <v>901</v>
      </c>
      <c r="D102" s="220" t="s">
        <v>119</v>
      </c>
      <c r="E102" s="224" t="s">
        <v>731</v>
      </c>
      <c r="F102" s="223" t="s">
        <v>727</v>
      </c>
      <c r="G102" s="178">
        <v>163.5</v>
      </c>
      <c r="H102" s="178">
        <v>163.5</v>
      </c>
      <c r="I102" s="178">
        <v>163.5</v>
      </c>
      <c r="J102" s="219">
        <f t="shared" si="44"/>
        <v>100</v>
      </c>
      <c r="K102" s="414"/>
    </row>
    <row r="103" spans="1:11" ht="145.5" customHeight="1" x14ac:dyDescent="0.2">
      <c r="A103" s="412"/>
      <c r="B103" s="266" t="s">
        <v>721</v>
      </c>
      <c r="C103" s="258">
        <v>901</v>
      </c>
      <c r="D103" s="220" t="s">
        <v>119</v>
      </c>
      <c r="E103" s="251" t="s">
        <v>720</v>
      </c>
      <c r="F103" s="220"/>
      <c r="G103" s="178">
        <f>G104</f>
        <v>699.8</v>
      </c>
      <c r="H103" s="178">
        <f t="shared" ref="H103:I103" si="56">H104</f>
        <v>699.8</v>
      </c>
      <c r="I103" s="178">
        <f t="shared" si="56"/>
        <v>0</v>
      </c>
      <c r="J103" s="219">
        <f t="shared" si="44"/>
        <v>0</v>
      </c>
      <c r="K103" s="414"/>
    </row>
    <row r="104" spans="1:11" ht="65.25" customHeight="1" thickBot="1" x14ac:dyDescent="0.25">
      <c r="A104" s="412"/>
      <c r="B104" s="221" t="s">
        <v>154</v>
      </c>
      <c r="C104" s="267">
        <v>901</v>
      </c>
      <c r="D104" s="223" t="s">
        <v>119</v>
      </c>
      <c r="E104" s="268" t="s">
        <v>720</v>
      </c>
      <c r="F104" s="61" t="s">
        <v>153</v>
      </c>
      <c r="G104" s="232">
        <v>699.8</v>
      </c>
      <c r="H104" s="226">
        <v>699.8</v>
      </c>
      <c r="I104" s="227">
        <v>0</v>
      </c>
      <c r="J104" s="228">
        <f t="shared" si="44"/>
        <v>0</v>
      </c>
      <c r="K104" s="414"/>
    </row>
    <row r="105" spans="1:11" ht="60" customHeight="1" thickBot="1" x14ac:dyDescent="0.25">
      <c r="A105" s="412"/>
      <c r="B105" s="198" t="s">
        <v>241</v>
      </c>
      <c r="C105" s="199">
        <v>901</v>
      </c>
      <c r="D105" s="200" t="s">
        <v>240</v>
      </c>
      <c r="E105" s="269"/>
      <c r="F105" s="270"/>
      <c r="G105" s="203">
        <f t="shared" ref="G105:I105" si="57">G106+G122+G132</f>
        <v>18324.399999999998</v>
      </c>
      <c r="H105" s="203">
        <f t="shared" si="57"/>
        <v>18324.399999999998</v>
      </c>
      <c r="I105" s="204">
        <f t="shared" si="57"/>
        <v>6038</v>
      </c>
      <c r="J105" s="197">
        <f t="shared" si="44"/>
        <v>32.950601383947095</v>
      </c>
      <c r="K105" s="414"/>
    </row>
    <row r="106" spans="1:11" ht="94.5" customHeight="1" thickBot="1" x14ac:dyDescent="0.3">
      <c r="A106" s="412"/>
      <c r="B106" s="271" t="s">
        <v>409</v>
      </c>
      <c r="C106" s="206">
        <v>901</v>
      </c>
      <c r="D106" s="207" t="s">
        <v>218</v>
      </c>
      <c r="E106" s="207"/>
      <c r="F106" s="207"/>
      <c r="G106" s="208">
        <f>G107</f>
        <v>13168.3</v>
      </c>
      <c r="H106" s="208">
        <f t="shared" ref="H106:I106" si="58">H107</f>
        <v>13168.3</v>
      </c>
      <c r="I106" s="209">
        <f t="shared" si="58"/>
        <v>5477.5999999999995</v>
      </c>
      <c r="J106" s="230">
        <f t="shared" si="44"/>
        <v>41.596865199000625</v>
      </c>
      <c r="K106" s="414"/>
    </row>
    <row r="107" spans="1:11" ht="77.25" customHeight="1" x14ac:dyDescent="0.2">
      <c r="A107" s="412"/>
      <c r="B107" s="240" t="s">
        <v>577</v>
      </c>
      <c r="C107" s="222">
        <v>901</v>
      </c>
      <c r="D107" s="61" t="s">
        <v>218</v>
      </c>
      <c r="E107" s="241" t="s">
        <v>304</v>
      </c>
      <c r="F107" s="260"/>
      <c r="G107" s="232">
        <f t="shared" ref="G107:I107" si="59">G108+G117</f>
        <v>13168.3</v>
      </c>
      <c r="H107" s="232">
        <f t="shared" si="59"/>
        <v>13168.3</v>
      </c>
      <c r="I107" s="233">
        <f t="shared" si="59"/>
        <v>5477.5999999999995</v>
      </c>
      <c r="J107" s="234">
        <f t="shared" si="44"/>
        <v>41.596865199000625</v>
      </c>
      <c r="K107" s="414"/>
    </row>
    <row r="108" spans="1:11" ht="110.25" customHeight="1" x14ac:dyDescent="0.2">
      <c r="A108" s="412"/>
      <c r="B108" s="60" t="s">
        <v>189</v>
      </c>
      <c r="C108" s="235">
        <v>901</v>
      </c>
      <c r="D108" s="220" t="s">
        <v>218</v>
      </c>
      <c r="E108" s="68" t="s">
        <v>309</v>
      </c>
      <c r="F108" s="261"/>
      <c r="G108" s="178">
        <f>G109+G111+G113+G115</f>
        <v>1182</v>
      </c>
      <c r="H108" s="178">
        <f t="shared" ref="H108:I108" si="60">H109+H111+H113+H115</f>
        <v>1182</v>
      </c>
      <c r="I108" s="178">
        <f t="shared" si="60"/>
        <v>183.2</v>
      </c>
      <c r="J108" s="219">
        <f t="shared" si="44"/>
        <v>15.499153976311336</v>
      </c>
      <c r="K108" s="414"/>
    </row>
    <row r="109" spans="1:11" ht="78.75" customHeight="1" x14ac:dyDescent="0.2">
      <c r="A109" s="412"/>
      <c r="B109" s="62" t="s">
        <v>190</v>
      </c>
      <c r="C109" s="235">
        <v>901</v>
      </c>
      <c r="D109" s="220" t="s">
        <v>218</v>
      </c>
      <c r="E109" s="68" t="s">
        <v>310</v>
      </c>
      <c r="F109" s="220"/>
      <c r="G109" s="178">
        <f>G110</f>
        <v>529.9</v>
      </c>
      <c r="H109" s="178">
        <f t="shared" ref="H109:I109" si="61">H110</f>
        <v>529.9</v>
      </c>
      <c r="I109" s="178">
        <f t="shared" si="61"/>
        <v>183.2</v>
      </c>
      <c r="J109" s="219">
        <f t="shared" si="44"/>
        <v>34.572560860539724</v>
      </c>
      <c r="K109" s="414"/>
    </row>
    <row r="110" spans="1:11" ht="61.5" customHeight="1" x14ac:dyDescent="0.2">
      <c r="A110" s="412"/>
      <c r="B110" s="60" t="s">
        <v>154</v>
      </c>
      <c r="C110" s="235">
        <v>901</v>
      </c>
      <c r="D110" s="220" t="s">
        <v>218</v>
      </c>
      <c r="E110" s="68" t="s">
        <v>310</v>
      </c>
      <c r="F110" s="220" t="s">
        <v>153</v>
      </c>
      <c r="G110" s="178">
        <v>529.9</v>
      </c>
      <c r="H110" s="219">
        <v>529.9</v>
      </c>
      <c r="I110" s="219">
        <v>183.2</v>
      </c>
      <c r="J110" s="219">
        <f t="shared" si="44"/>
        <v>34.572560860539724</v>
      </c>
      <c r="K110" s="414"/>
    </row>
    <row r="111" spans="1:11" ht="31.5" customHeight="1" x14ac:dyDescent="0.2">
      <c r="A111" s="412"/>
      <c r="B111" s="60" t="s">
        <v>191</v>
      </c>
      <c r="C111" s="235">
        <v>901</v>
      </c>
      <c r="D111" s="213" t="s">
        <v>218</v>
      </c>
      <c r="E111" s="214" t="s">
        <v>311</v>
      </c>
      <c r="F111" s="213"/>
      <c r="G111" s="178">
        <f>G112</f>
        <v>20</v>
      </c>
      <c r="H111" s="178">
        <f t="shared" ref="H111:I111" si="62">H112</f>
        <v>20</v>
      </c>
      <c r="I111" s="178">
        <f t="shared" si="62"/>
        <v>0</v>
      </c>
      <c r="J111" s="219">
        <f t="shared" si="44"/>
        <v>0</v>
      </c>
      <c r="K111" s="414"/>
    </row>
    <row r="112" spans="1:11" ht="61.5" customHeight="1" x14ac:dyDescent="0.2">
      <c r="A112" s="412"/>
      <c r="B112" s="60" t="s">
        <v>154</v>
      </c>
      <c r="C112" s="235">
        <v>901</v>
      </c>
      <c r="D112" s="220" t="s">
        <v>218</v>
      </c>
      <c r="E112" s="68" t="s">
        <v>311</v>
      </c>
      <c r="F112" s="220" t="s">
        <v>153</v>
      </c>
      <c r="G112" s="178">
        <v>20</v>
      </c>
      <c r="H112" s="219">
        <v>20</v>
      </c>
      <c r="I112" s="219">
        <v>0</v>
      </c>
      <c r="J112" s="219">
        <f t="shared" si="44"/>
        <v>0</v>
      </c>
      <c r="K112" s="414"/>
    </row>
    <row r="113" spans="1:11" ht="63.75" customHeight="1" x14ac:dyDescent="0.2">
      <c r="A113" s="412"/>
      <c r="B113" s="62" t="s">
        <v>68</v>
      </c>
      <c r="C113" s="235">
        <v>901</v>
      </c>
      <c r="D113" s="220" t="s">
        <v>218</v>
      </c>
      <c r="E113" s="68" t="s">
        <v>69</v>
      </c>
      <c r="F113" s="220"/>
      <c r="G113" s="178">
        <f>G114</f>
        <v>100</v>
      </c>
      <c r="H113" s="178">
        <f t="shared" ref="H113:I113" si="63">H114</f>
        <v>100</v>
      </c>
      <c r="I113" s="178">
        <f t="shared" si="63"/>
        <v>0</v>
      </c>
      <c r="J113" s="219">
        <f t="shared" si="44"/>
        <v>0</v>
      </c>
      <c r="K113" s="414"/>
    </row>
    <row r="114" spans="1:11" ht="60.75" customHeight="1" x14ac:dyDescent="0.2">
      <c r="A114" s="412"/>
      <c r="B114" s="60" t="s">
        <v>154</v>
      </c>
      <c r="C114" s="235">
        <v>901</v>
      </c>
      <c r="D114" s="220" t="s">
        <v>218</v>
      </c>
      <c r="E114" s="68" t="s">
        <v>69</v>
      </c>
      <c r="F114" s="220" t="s">
        <v>153</v>
      </c>
      <c r="G114" s="178">
        <v>100</v>
      </c>
      <c r="H114" s="219">
        <v>100</v>
      </c>
      <c r="I114" s="219">
        <v>0</v>
      </c>
      <c r="J114" s="219">
        <f t="shared" si="44"/>
        <v>0</v>
      </c>
      <c r="K114" s="414"/>
    </row>
    <row r="115" spans="1:11" ht="60.75" customHeight="1" x14ac:dyDescent="0.2">
      <c r="A115" s="412"/>
      <c r="B115" s="60" t="s">
        <v>623</v>
      </c>
      <c r="C115" s="235">
        <v>901</v>
      </c>
      <c r="D115" s="220" t="s">
        <v>218</v>
      </c>
      <c r="E115" s="68" t="s">
        <v>618</v>
      </c>
      <c r="F115" s="220"/>
      <c r="G115" s="178">
        <f>G116</f>
        <v>532.1</v>
      </c>
      <c r="H115" s="178">
        <f t="shared" ref="H115:I115" si="64">H116</f>
        <v>532.1</v>
      </c>
      <c r="I115" s="178">
        <f t="shared" si="64"/>
        <v>0</v>
      </c>
      <c r="J115" s="219">
        <f t="shared" si="44"/>
        <v>0</v>
      </c>
      <c r="K115" s="414"/>
    </row>
    <row r="116" spans="1:11" ht="60.75" customHeight="1" x14ac:dyDescent="0.2">
      <c r="A116" s="412"/>
      <c r="B116" s="60" t="s">
        <v>154</v>
      </c>
      <c r="C116" s="235">
        <v>901</v>
      </c>
      <c r="D116" s="220" t="s">
        <v>218</v>
      </c>
      <c r="E116" s="224" t="s">
        <v>618</v>
      </c>
      <c r="F116" s="220" t="s">
        <v>153</v>
      </c>
      <c r="G116" s="178">
        <v>532.1</v>
      </c>
      <c r="H116" s="219">
        <v>532.1</v>
      </c>
      <c r="I116" s="219">
        <v>0</v>
      </c>
      <c r="J116" s="219">
        <f t="shared" si="44"/>
        <v>0</v>
      </c>
      <c r="K116" s="414"/>
    </row>
    <row r="117" spans="1:11" ht="77.25" customHeight="1" x14ac:dyDescent="0.2">
      <c r="A117" s="412"/>
      <c r="B117" s="60" t="s">
        <v>165</v>
      </c>
      <c r="C117" s="235">
        <v>901</v>
      </c>
      <c r="D117" s="250" t="s">
        <v>218</v>
      </c>
      <c r="E117" s="68" t="s">
        <v>312</v>
      </c>
      <c r="F117" s="252"/>
      <c r="G117" s="178">
        <f>G118</f>
        <v>11986.3</v>
      </c>
      <c r="H117" s="178">
        <f t="shared" ref="H117:I117" si="65">H118</f>
        <v>11986.3</v>
      </c>
      <c r="I117" s="178">
        <f t="shared" si="65"/>
        <v>5294.4</v>
      </c>
      <c r="J117" s="219">
        <f t="shared" si="44"/>
        <v>44.170427905191758</v>
      </c>
      <c r="K117" s="414"/>
    </row>
    <row r="118" spans="1:11" ht="65.25" customHeight="1" x14ac:dyDescent="0.2">
      <c r="A118" s="412"/>
      <c r="B118" s="60" t="s">
        <v>164</v>
      </c>
      <c r="C118" s="235">
        <v>901</v>
      </c>
      <c r="D118" s="220" t="s">
        <v>218</v>
      </c>
      <c r="E118" s="214" t="s">
        <v>313</v>
      </c>
      <c r="F118" s="220"/>
      <c r="G118" s="178">
        <f>G119+G120+G121</f>
        <v>11986.3</v>
      </c>
      <c r="H118" s="178">
        <f t="shared" ref="H118:I118" si="66">H119+H120+H121</f>
        <v>11986.3</v>
      </c>
      <c r="I118" s="178">
        <f t="shared" si="66"/>
        <v>5294.4</v>
      </c>
      <c r="J118" s="219">
        <f t="shared" si="44"/>
        <v>44.170427905191758</v>
      </c>
      <c r="K118" s="414"/>
    </row>
    <row r="119" spans="1:11" ht="31.5" customHeight="1" x14ac:dyDescent="0.2">
      <c r="A119" s="412"/>
      <c r="B119" s="60" t="s">
        <v>196</v>
      </c>
      <c r="C119" s="235">
        <v>901</v>
      </c>
      <c r="D119" s="220" t="s">
        <v>218</v>
      </c>
      <c r="E119" s="68" t="s">
        <v>313</v>
      </c>
      <c r="F119" s="220" t="s">
        <v>188</v>
      </c>
      <c r="G119" s="178">
        <v>10568.9</v>
      </c>
      <c r="H119" s="219">
        <v>10568.9</v>
      </c>
      <c r="I119" s="219">
        <v>4893.7</v>
      </c>
      <c r="J119" s="219">
        <f t="shared" si="44"/>
        <v>46.302831893574542</v>
      </c>
      <c r="K119" s="414"/>
    </row>
    <row r="120" spans="1:11" ht="62.25" customHeight="1" x14ac:dyDescent="0.2">
      <c r="A120" s="412"/>
      <c r="B120" s="240" t="s">
        <v>154</v>
      </c>
      <c r="C120" s="237">
        <v>901</v>
      </c>
      <c r="D120" s="223" t="s">
        <v>218</v>
      </c>
      <c r="E120" s="224" t="s">
        <v>313</v>
      </c>
      <c r="F120" s="223" t="s">
        <v>153</v>
      </c>
      <c r="G120" s="178">
        <v>1377.4</v>
      </c>
      <c r="H120" s="219">
        <v>1377.4</v>
      </c>
      <c r="I120" s="219">
        <v>376.2</v>
      </c>
      <c r="J120" s="219">
        <f t="shared" si="44"/>
        <v>27.312327573689561</v>
      </c>
      <c r="K120" s="414"/>
    </row>
    <row r="121" spans="1:11" ht="30" customHeight="1" thickBot="1" x14ac:dyDescent="0.25">
      <c r="A121" s="412"/>
      <c r="B121" s="221" t="s">
        <v>143</v>
      </c>
      <c r="C121" s="237">
        <v>901</v>
      </c>
      <c r="D121" s="223" t="s">
        <v>218</v>
      </c>
      <c r="E121" s="224" t="s">
        <v>313</v>
      </c>
      <c r="F121" s="223" t="s">
        <v>142</v>
      </c>
      <c r="G121" s="232">
        <v>40</v>
      </c>
      <c r="H121" s="226">
        <v>40</v>
      </c>
      <c r="I121" s="227">
        <v>24.5</v>
      </c>
      <c r="J121" s="228">
        <f t="shared" si="44"/>
        <v>61.250000000000007</v>
      </c>
      <c r="K121" s="414"/>
    </row>
    <row r="122" spans="1:11" ht="33" customHeight="1" thickBot="1" x14ac:dyDescent="0.25">
      <c r="A122" s="412"/>
      <c r="B122" s="205" t="s">
        <v>399</v>
      </c>
      <c r="C122" s="206">
        <v>901</v>
      </c>
      <c r="D122" s="207" t="s">
        <v>219</v>
      </c>
      <c r="E122" s="207"/>
      <c r="F122" s="207"/>
      <c r="G122" s="208">
        <f>G123</f>
        <v>1182</v>
      </c>
      <c r="H122" s="208">
        <f t="shared" ref="H122:I122" si="67">H123</f>
        <v>1182</v>
      </c>
      <c r="I122" s="209">
        <f t="shared" si="67"/>
        <v>484.30000000000007</v>
      </c>
      <c r="J122" s="230">
        <f t="shared" si="44"/>
        <v>40.972927241962779</v>
      </c>
      <c r="K122" s="414"/>
    </row>
    <row r="123" spans="1:11" ht="78" customHeight="1" x14ac:dyDescent="0.2">
      <c r="A123" s="412"/>
      <c r="B123" s="248" t="s">
        <v>578</v>
      </c>
      <c r="C123" s="212">
        <v>901</v>
      </c>
      <c r="D123" s="213" t="s">
        <v>219</v>
      </c>
      <c r="E123" s="214" t="s">
        <v>304</v>
      </c>
      <c r="F123" s="218"/>
      <c r="G123" s="216">
        <f>G124</f>
        <v>1182</v>
      </c>
      <c r="H123" s="232">
        <f t="shared" ref="H123:I123" si="68">H124</f>
        <v>1182</v>
      </c>
      <c r="I123" s="233">
        <f t="shared" si="68"/>
        <v>484.30000000000007</v>
      </c>
      <c r="J123" s="234">
        <f t="shared" si="44"/>
        <v>40.972927241962779</v>
      </c>
      <c r="K123" s="414"/>
    </row>
    <row r="124" spans="1:11" ht="80.25" customHeight="1" x14ac:dyDescent="0.2">
      <c r="A124" s="412"/>
      <c r="B124" s="60" t="s">
        <v>192</v>
      </c>
      <c r="C124" s="235">
        <v>901</v>
      </c>
      <c r="D124" s="220" t="s">
        <v>219</v>
      </c>
      <c r="E124" s="68" t="s">
        <v>314</v>
      </c>
      <c r="F124" s="261"/>
      <c r="G124" s="178">
        <f>G125+G127+G129</f>
        <v>1182</v>
      </c>
      <c r="H124" s="178">
        <f t="shared" ref="H124:I124" si="69">H125+H127+H129</f>
        <v>1182</v>
      </c>
      <c r="I124" s="178">
        <f t="shared" si="69"/>
        <v>484.30000000000007</v>
      </c>
      <c r="J124" s="219">
        <f t="shared" si="44"/>
        <v>40.972927241962779</v>
      </c>
      <c r="K124" s="414"/>
    </row>
    <row r="125" spans="1:11" ht="60" customHeight="1" x14ac:dyDescent="0.2">
      <c r="A125" s="412"/>
      <c r="B125" s="60" t="s">
        <v>193</v>
      </c>
      <c r="C125" s="235">
        <v>901</v>
      </c>
      <c r="D125" s="220" t="s">
        <v>219</v>
      </c>
      <c r="E125" s="68" t="s">
        <v>315</v>
      </c>
      <c r="F125" s="261"/>
      <c r="G125" s="178">
        <f>G126</f>
        <v>219.8</v>
      </c>
      <c r="H125" s="178">
        <f t="shared" ref="H125:I125" si="70">H126</f>
        <v>219.8</v>
      </c>
      <c r="I125" s="178">
        <f t="shared" si="70"/>
        <v>191.1</v>
      </c>
      <c r="J125" s="219">
        <f t="shared" si="44"/>
        <v>86.942675159235662</v>
      </c>
      <c r="K125" s="414"/>
    </row>
    <row r="126" spans="1:11" ht="60" customHeight="1" x14ac:dyDescent="0.2">
      <c r="A126" s="412"/>
      <c r="B126" s="60" t="s">
        <v>154</v>
      </c>
      <c r="C126" s="235">
        <v>901</v>
      </c>
      <c r="D126" s="220" t="s">
        <v>219</v>
      </c>
      <c r="E126" s="68" t="s">
        <v>315</v>
      </c>
      <c r="F126" s="220" t="s">
        <v>153</v>
      </c>
      <c r="G126" s="178">
        <v>219.8</v>
      </c>
      <c r="H126" s="219">
        <v>219.8</v>
      </c>
      <c r="I126" s="219">
        <v>191.1</v>
      </c>
      <c r="J126" s="219">
        <f t="shared" si="44"/>
        <v>86.942675159235662</v>
      </c>
      <c r="K126" s="414"/>
    </row>
    <row r="127" spans="1:11" ht="63" customHeight="1" x14ac:dyDescent="0.2">
      <c r="A127" s="412"/>
      <c r="B127" s="60" t="s">
        <v>194</v>
      </c>
      <c r="C127" s="235">
        <v>901</v>
      </c>
      <c r="D127" s="220" t="s">
        <v>219</v>
      </c>
      <c r="E127" s="68" t="s">
        <v>316</v>
      </c>
      <c r="F127" s="261"/>
      <c r="G127" s="178">
        <f>G128</f>
        <v>688.2</v>
      </c>
      <c r="H127" s="178">
        <f t="shared" ref="H127:I127" si="71">H128</f>
        <v>688.2</v>
      </c>
      <c r="I127" s="178">
        <f t="shared" si="71"/>
        <v>283.10000000000002</v>
      </c>
      <c r="J127" s="219">
        <f t="shared" si="44"/>
        <v>41.136297587910491</v>
      </c>
      <c r="K127" s="414"/>
    </row>
    <row r="128" spans="1:11" ht="63.75" customHeight="1" x14ac:dyDescent="0.2">
      <c r="A128" s="412"/>
      <c r="B128" s="60" t="s">
        <v>154</v>
      </c>
      <c r="C128" s="235">
        <v>901</v>
      </c>
      <c r="D128" s="220" t="s">
        <v>219</v>
      </c>
      <c r="E128" s="68" t="s">
        <v>316</v>
      </c>
      <c r="F128" s="220" t="s">
        <v>153</v>
      </c>
      <c r="G128" s="178">
        <v>688.2</v>
      </c>
      <c r="H128" s="219">
        <v>688.2</v>
      </c>
      <c r="I128" s="219">
        <v>283.10000000000002</v>
      </c>
      <c r="J128" s="219">
        <f t="shared" si="44"/>
        <v>41.136297587910491</v>
      </c>
      <c r="K128" s="414"/>
    </row>
    <row r="129" spans="1:11" ht="108.75" customHeight="1" x14ac:dyDescent="0.2">
      <c r="A129" s="412"/>
      <c r="B129" s="60" t="s">
        <v>40</v>
      </c>
      <c r="C129" s="235">
        <v>901</v>
      </c>
      <c r="D129" s="220" t="s">
        <v>219</v>
      </c>
      <c r="E129" s="68" t="s">
        <v>317</v>
      </c>
      <c r="F129" s="261"/>
      <c r="G129" s="178">
        <f>G130+G131</f>
        <v>274</v>
      </c>
      <c r="H129" s="178">
        <f t="shared" ref="H129:I129" si="72">H130+H131</f>
        <v>274</v>
      </c>
      <c r="I129" s="178">
        <f t="shared" si="72"/>
        <v>10.1</v>
      </c>
      <c r="J129" s="219">
        <f t="shared" si="44"/>
        <v>3.6861313868613141</v>
      </c>
      <c r="K129" s="414"/>
    </row>
    <row r="130" spans="1:11" ht="66" customHeight="1" x14ac:dyDescent="0.2">
      <c r="A130" s="412"/>
      <c r="B130" s="60" t="s">
        <v>154</v>
      </c>
      <c r="C130" s="258">
        <v>901</v>
      </c>
      <c r="D130" s="220" t="s">
        <v>219</v>
      </c>
      <c r="E130" s="68" t="s">
        <v>317</v>
      </c>
      <c r="F130" s="220" t="s">
        <v>153</v>
      </c>
      <c r="G130" s="178">
        <v>274</v>
      </c>
      <c r="H130" s="219">
        <v>192.5</v>
      </c>
      <c r="I130" s="219">
        <v>7.5</v>
      </c>
      <c r="J130" s="219">
        <f t="shared" si="44"/>
        <v>3.8961038961038961</v>
      </c>
      <c r="K130" s="414"/>
    </row>
    <row r="131" spans="1:11" ht="18.75" customHeight="1" thickBot="1" x14ac:dyDescent="0.25">
      <c r="A131" s="412"/>
      <c r="B131" s="334" t="s">
        <v>390</v>
      </c>
      <c r="C131" s="258">
        <v>901</v>
      </c>
      <c r="D131" s="220" t="s">
        <v>219</v>
      </c>
      <c r="E131" s="68" t="s">
        <v>317</v>
      </c>
      <c r="F131" s="61" t="s">
        <v>381</v>
      </c>
      <c r="G131" s="232">
        <v>0</v>
      </c>
      <c r="H131" s="226">
        <v>81.5</v>
      </c>
      <c r="I131" s="227">
        <v>2.6</v>
      </c>
      <c r="J131" s="228">
        <f t="shared" si="44"/>
        <v>3.1901840490797548</v>
      </c>
      <c r="K131" s="414"/>
    </row>
    <row r="132" spans="1:11" ht="63" customHeight="1" thickBot="1" x14ac:dyDescent="0.25">
      <c r="A132" s="412"/>
      <c r="B132" s="205" t="s">
        <v>115</v>
      </c>
      <c r="C132" s="206">
        <v>901</v>
      </c>
      <c r="D132" s="207" t="s">
        <v>114</v>
      </c>
      <c r="E132" s="207"/>
      <c r="F132" s="207"/>
      <c r="G132" s="208">
        <f>G133+G142</f>
        <v>3974.1</v>
      </c>
      <c r="H132" s="208">
        <f t="shared" ref="H132:I132" si="73">H133+H142</f>
        <v>3974.1</v>
      </c>
      <c r="I132" s="209">
        <f t="shared" si="73"/>
        <v>76.099999999999994</v>
      </c>
      <c r="J132" s="230">
        <f t="shared" si="44"/>
        <v>1.9148989708361641</v>
      </c>
      <c r="K132" s="414"/>
    </row>
    <row r="133" spans="1:11" ht="78.75" customHeight="1" x14ac:dyDescent="0.2">
      <c r="A133" s="412"/>
      <c r="B133" s="211" t="s">
        <v>70</v>
      </c>
      <c r="C133" s="212">
        <v>901</v>
      </c>
      <c r="D133" s="213" t="s">
        <v>114</v>
      </c>
      <c r="E133" s="214" t="s">
        <v>71</v>
      </c>
      <c r="F133" s="218"/>
      <c r="G133" s="216">
        <f>G134+G136+G138+G140</f>
        <v>3781.1</v>
      </c>
      <c r="H133" s="232">
        <f>H134+H136+H138+H140</f>
        <v>3781.1</v>
      </c>
      <c r="I133" s="233">
        <f>I134+I136+I138+I140</f>
        <v>45.1</v>
      </c>
      <c r="J133" s="234">
        <f t="shared" si="44"/>
        <v>1.1927745894051995</v>
      </c>
      <c r="K133" s="414"/>
    </row>
    <row r="134" spans="1:11" ht="51" customHeight="1" x14ac:dyDescent="0.2">
      <c r="A134" s="412"/>
      <c r="B134" s="259" t="s">
        <v>195</v>
      </c>
      <c r="C134" s="235">
        <v>901</v>
      </c>
      <c r="D134" s="220" t="s">
        <v>114</v>
      </c>
      <c r="E134" s="214" t="s">
        <v>72</v>
      </c>
      <c r="F134" s="261"/>
      <c r="G134" s="178">
        <f>G135</f>
        <v>200</v>
      </c>
      <c r="H134" s="178">
        <f t="shared" ref="H134:I134" si="74">H135</f>
        <v>200</v>
      </c>
      <c r="I134" s="178">
        <f t="shared" si="74"/>
        <v>0</v>
      </c>
      <c r="J134" s="219">
        <f t="shared" si="44"/>
        <v>0</v>
      </c>
      <c r="K134" s="414"/>
    </row>
    <row r="135" spans="1:11" ht="60.75" customHeight="1" x14ac:dyDescent="0.2">
      <c r="A135" s="412"/>
      <c r="B135" s="60" t="s">
        <v>154</v>
      </c>
      <c r="C135" s="235">
        <v>901</v>
      </c>
      <c r="D135" s="220" t="s">
        <v>114</v>
      </c>
      <c r="E135" s="214" t="s">
        <v>72</v>
      </c>
      <c r="F135" s="220" t="s">
        <v>153</v>
      </c>
      <c r="G135" s="178">
        <v>200</v>
      </c>
      <c r="H135" s="219">
        <v>200</v>
      </c>
      <c r="I135" s="219">
        <v>0</v>
      </c>
      <c r="J135" s="219">
        <f t="shared" si="44"/>
        <v>0</v>
      </c>
      <c r="K135" s="414"/>
    </row>
    <row r="136" spans="1:11" ht="62.25" customHeight="1" x14ac:dyDescent="0.2">
      <c r="A136" s="412"/>
      <c r="B136" s="259" t="s">
        <v>73</v>
      </c>
      <c r="C136" s="237">
        <v>901</v>
      </c>
      <c r="D136" s="223" t="s">
        <v>114</v>
      </c>
      <c r="E136" s="241" t="s">
        <v>74</v>
      </c>
      <c r="F136" s="272"/>
      <c r="G136" s="225">
        <f>G137</f>
        <v>3451.1</v>
      </c>
      <c r="H136" s="178">
        <f t="shared" ref="H136:I136" si="75">H137</f>
        <v>3451.1</v>
      </c>
      <c r="I136" s="178">
        <f t="shared" si="75"/>
        <v>0</v>
      </c>
      <c r="J136" s="219">
        <f t="shared" si="44"/>
        <v>0</v>
      </c>
      <c r="K136" s="414"/>
    </row>
    <row r="137" spans="1:11" ht="61.5" customHeight="1" x14ac:dyDescent="0.2">
      <c r="A137" s="412"/>
      <c r="B137" s="60" t="s">
        <v>154</v>
      </c>
      <c r="C137" s="235">
        <v>901</v>
      </c>
      <c r="D137" s="220" t="s">
        <v>114</v>
      </c>
      <c r="E137" s="68" t="s">
        <v>74</v>
      </c>
      <c r="F137" s="220" t="s">
        <v>153</v>
      </c>
      <c r="G137" s="225">
        <v>3451.1</v>
      </c>
      <c r="H137" s="226">
        <v>3451.1</v>
      </c>
      <c r="I137" s="227">
        <v>0</v>
      </c>
      <c r="J137" s="234">
        <f t="shared" si="44"/>
        <v>0</v>
      </c>
      <c r="K137" s="414"/>
    </row>
    <row r="138" spans="1:11" ht="16.5" customHeight="1" x14ac:dyDescent="0.2">
      <c r="A138" s="412"/>
      <c r="B138" s="62" t="s">
        <v>75</v>
      </c>
      <c r="C138" s="235">
        <v>901</v>
      </c>
      <c r="D138" s="220" t="s">
        <v>114</v>
      </c>
      <c r="E138" s="68" t="s">
        <v>76</v>
      </c>
      <c r="F138" s="261"/>
      <c r="G138" s="178">
        <f>G139</f>
        <v>50</v>
      </c>
      <c r="H138" s="178">
        <f t="shared" ref="H138:I138" si="76">H139</f>
        <v>50</v>
      </c>
      <c r="I138" s="178">
        <f t="shared" si="76"/>
        <v>45.1</v>
      </c>
      <c r="J138" s="219">
        <f t="shared" si="44"/>
        <v>90.2</v>
      </c>
      <c r="K138" s="414"/>
    </row>
    <row r="139" spans="1:11" ht="60.75" customHeight="1" x14ac:dyDescent="0.2">
      <c r="A139" s="412"/>
      <c r="B139" s="60" t="s">
        <v>154</v>
      </c>
      <c r="C139" s="235">
        <v>901</v>
      </c>
      <c r="D139" s="220" t="s">
        <v>114</v>
      </c>
      <c r="E139" s="68" t="s">
        <v>76</v>
      </c>
      <c r="F139" s="220" t="s">
        <v>153</v>
      </c>
      <c r="G139" s="178">
        <v>50</v>
      </c>
      <c r="H139" s="219">
        <v>50</v>
      </c>
      <c r="I139" s="219">
        <v>45.1</v>
      </c>
      <c r="J139" s="219">
        <f t="shared" si="44"/>
        <v>90.2</v>
      </c>
      <c r="K139" s="414"/>
    </row>
    <row r="140" spans="1:11" ht="66" customHeight="1" x14ac:dyDescent="0.2">
      <c r="A140" s="412"/>
      <c r="B140" s="60" t="s">
        <v>77</v>
      </c>
      <c r="C140" s="235">
        <v>901</v>
      </c>
      <c r="D140" s="220" t="s">
        <v>114</v>
      </c>
      <c r="E140" s="68" t="s">
        <v>78</v>
      </c>
      <c r="F140" s="220"/>
      <c r="G140" s="178">
        <f>G141</f>
        <v>80</v>
      </c>
      <c r="H140" s="178">
        <f t="shared" ref="H140:I140" si="77">H141</f>
        <v>80</v>
      </c>
      <c r="I140" s="178">
        <f t="shared" si="77"/>
        <v>0</v>
      </c>
      <c r="J140" s="219">
        <f t="shared" si="44"/>
        <v>0</v>
      </c>
      <c r="K140" s="414"/>
    </row>
    <row r="141" spans="1:11" ht="61.5" customHeight="1" x14ac:dyDescent="0.2">
      <c r="A141" s="412"/>
      <c r="B141" s="60" t="s">
        <v>154</v>
      </c>
      <c r="C141" s="235">
        <v>901</v>
      </c>
      <c r="D141" s="220" t="s">
        <v>114</v>
      </c>
      <c r="E141" s="68" t="s">
        <v>78</v>
      </c>
      <c r="F141" s="220" t="s">
        <v>153</v>
      </c>
      <c r="G141" s="178">
        <v>80</v>
      </c>
      <c r="H141" s="219">
        <v>80</v>
      </c>
      <c r="I141" s="219">
        <v>0</v>
      </c>
      <c r="J141" s="219">
        <f t="shared" si="44"/>
        <v>0</v>
      </c>
      <c r="K141" s="414"/>
    </row>
    <row r="142" spans="1:11" ht="107.25" customHeight="1" x14ac:dyDescent="0.2">
      <c r="A142" s="412"/>
      <c r="B142" s="60" t="s">
        <v>525</v>
      </c>
      <c r="C142" s="235">
        <v>901</v>
      </c>
      <c r="D142" s="220" t="s">
        <v>114</v>
      </c>
      <c r="E142" s="68" t="s">
        <v>526</v>
      </c>
      <c r="F142" s="220"/>
      <c r="G142" s="178">
        <f>G143+G145+G147+G149+G151+G153+G155</f>
        <v>193</v>
      </c>
      <c r="H142" s="178">
        <f t="shared" ref="H142:I142" si="78">H143+H145+H147+H149+H151+H153+H155</f>
        <v>193</v>
      </c>
      <c r="I142" s="178">
        <f t="shared" si="78"/>
        <v>31</v>
      </c>
      <c r="J142" s="219">
        <f t="shared" si="44"/>
        <v>16.062176165803109</v>
      </c>
      <c r="K142" s="414"/>
    </row>
    <row r="143" spans="1:11" ht="116.25" customHeight="1" x14ac:dyDescent="0.2">
      <c r="A143" s="412"/>
      <c r="B143" s="266" t="s">
        <v>536</v>
      </c>
      <c r="C143" s="235">
        <v>901</v>
      </c>
      <c r="D143" s="220" t="s">
        <v>114</v>
      </c>
      <c r="E143" s="251" t="s">
        <v>544</v>
      </c>
      <c r="F143" s="220"/>
      <c r="G143" s="178">
        <f>G144</f>
        <v>1</v>
      </c>
      <c r="H143" s="178">
        <f t="shared" ref="H143:I143" si="79">H144</f>
        <v>1</v>
      </c>
      <c r="I143" s="178">
        <f t="shared" si="79"/>
        <v>1</v>
      </c>
      <c r="J143" s="219">
        <f t="shared" si="44"/>
        <v>100</v>
      </c>
      <c r="K143" s="414"/>
    </row>
    <row r="144" spans="1:11" ht="63" customHeight="1" x14ac:dyDescent="0.2">
      <c r="A144" s="412"/>
      <c r="B144" s="60" t="s">
        <v>154</v>
      </c>
      <c r="C144" s="235">
        <v>901</v>
      </c>
      <c r="D144" s="220" t="s">
        <v>114</v>
      </c>
      <c r="E144" s="251" t="s">
        <v>544</v>
      </c>
      <c r="F144" s="220" t="s">
        <v>153</v>
      </c>
      <c r="G144" s="178">
        <v>1</v>
      </c>
      <c r="H144" s="219">
        <v>1</v>
      </c>
      <c r="I144" s="219">
        <v>1</v>
      </c>
      <c r="J144" s="219">
        <f t="shared" si="44"/>
        <v>100</v>
      </c>
      <c r="K144" s="414"/>
    </row>
    <row r="145" spans="1:11" ht="141.75" customHeight="1" x14ac:dyDescent="0.2">
      <c r="A145" s="412"/>
      <c r="B145" s="266" t="s">
        <v>537</v>
      </c>
      <c r="C145" s="235">
        <v>901</v>
      </c>
      <c r="D145" s="220" t="s">
        <v>114</v>
      </c>
      <c r="E145" s="251" t="s">
        <v>543</v>
      </c>
      <c r="F145" s="220"/>
      <c r="G145" s="178">
        <f>G146</f>
        <v>100</v>
      </c>
      <c r="H145" s="178">
        <f>H146</f>
        <v>100</v>
      </c>
      <c r="I145" s="178">
        <f t="shared" ref="I145" si="80">I146</f>
        <v>0</v>
      </c>
      <c r="J145" s="219">
        <f t="shared" si="44"/>
        <v>0</v>
      </c>
      <c r="K145" s="414"/>
    </row>
    <row r="146" spans="1:11" ht="63" customHeight="1" x14ac:dyDescent="0.2">
      <c r="A146" s="412"/>
      <c r="B146" s="60" t="s">
        <v>154</v>
      </c>
      <c r="C146" s="235">
        <v>901</v>
      </c>
      <c r="D146" s="220" t="s">
        <v>114</v>
      </c>
      <c r="E146" s="251" t="s">
        <v>543</v>
      </c>
      <c r="F146" s="220" t="s">
        <v>153</v>
      </c>
      <c r="G146" s="178">
        <v>100</v>
      </c>
      <c r="H146" s="219">
        <v>100</v>
      </c>
      <c r="I146" s="219">
        <v>0</v>
      </c>
      <c r="J146" s="219">
        <f t="shared" ref="J146:J213" si="81">I146/H146*100</f>
        <v>0</v>
      </c>
      <c r="K146" s="414"/>
    </row>
    <row r="147" spans="1:11" ht="130.5" customHeight="1" x14ac:dyDescent="0.2">
      <c r="A147" s="412"/>
      <c r="B147" s="266" t="s">
        <v>538</v>
      </c>
      <c r="C147" s="235">
        <v>901</v>
      </c>
      <c r="D147" s="220" t="s">
        <v>114</v>
      </c>
      <c r="E147" s="258" t="s">
        <v>545</v>
      </c>
      <c r="F147" s="220"/>
      <c r="G147" s="178">
        <f>G148</f>
        <v>25</v>
      </c>
      <c r="H147" s="178">
        <f t="shared" ref="H147:I147" si="82">H148</f>
        <v>25</v>
      </c>
      <c r="I147" s="178">
        <f t="shared" si="82"/>
        <v>0</v>
      </c>
      <c r="J147" s="219">
        <f t="shared" si="81"/>
        <v>0</v>
      </c>
      <c r="K147" s="414"/>
    </row>
    <row r="148" spans="1:11" ht="60" customHeight="1" x14ac:dyDescent="0.2">
      <c r="A148" s="412"/>
      <c r="B148" s="60" t="s">
        <v>154</v>
      </c>
      <c r="C148" s="235">
        <v>901</v>
      </c>
      <c r="D148" s="220" t="s">
        <v>114</v>
      </c>
      <c r="E148" s="258" t="s">
        <v>545</v>
      </c>
      <c r="F148" s="220" t="s">
        <v>153</v>
      </c>
      <c r="G148" s="178">
        <v>25</v>
      </c>
      <c r="H148" s="219">
        <v>25</v>
      </c>
      <c r="I148" s="219">
        <v>0</v>
      </c>
      <c r="J148" s="219">
        <f t="shared" si="81"/>
        <v>0</v>
      </c>
      <c r="K148" s="414"/>
    </row>
    <row r="149" spans="1:11" ht="60.75" customHeight="1" x14ac:dyDescent="0.2">
      <c r="A149" s="412"/>
      <c r="B149" s="266" t="s">
        <v>539</v>
      </c>
      <c r="C149" s="235">
        <v>901</v>
      </c>
      <c r="D149" s="220" t="s">
        <v>114</v>
      </c>
      <c r="E149" s="251" t="s">
        <v>546</v>
      </c>
      <c r="F149" s="220"/>
      <c r="G149" s="178">
        <f>G150</f>
        <v>20</v>
      </c>
      <c r="H149" s="178">
        <f t="shared" ref="H149:I149" si="83">H150</f>
        <v>20</v>
      </c>
      <c r="I149" s="178">
        <f t="shared" si="83"/>
        <v>20</v>
      </c>
      <c r="J149" s="219">
        <f t="shared" si="81"/>
        <v>100</v>
      </c>
      <c r="K149" s="414"/>
    </row>
    <row r="150" spans="1:11" ht="60.75" customHeight="1" x14ac:dyDescent="0.2">
      <c r="A150" s="412"/>
      <c r="B150" s="60" t="s">
        <v>154</v>
      </c>
      <c r="C150" s="235">
        <v>901</v>
      </c>
      <c r="D150" s="220" t="s">
        <v>114</v>
      </c>
      <c r="E150" s="251" t="s">
        <v>546</v>
      </c>
      <c r="F150" s="220" t="s">
        <v>153</v>
      </c>
      <c r="G150" s="178">
        <v>20</v>
      </c>
      <c r="H150" s="219">
        <v>20</v>
      </c>
      <c r="I150" s="219">
        <v>20</v>
      </c>
      <c r="J150" s="219">
        <f t="shared" si="81"/>
        <v>100</v>
      </c>
      <c r="K150" s="414"/>
    </row>
    <row r="151" spans="1:11" ht="95.25" customHeight="1" x14ac:dyDescent="0.2">
      <c r="A151" s="412"/>
      <c r="B151" s="266" t="s">
        <v>540</v>
      </c>
      <c r="C151" s="235">
        <v>901</v>
      </c>
      <c r="D151" s="220" t="s">
        <v>114</v>
      </c>
      <c r="E151" s="251" t="s">
        <v>547</v>
      </c>
      <c r="F151" s="220"/>
      <c r="G151" s="178">
        <f>G152</f>
        <v>10</v>
      </c>
      <c r="H151" s="178">
        <f t="shared" ref="H151:I151" si="84">H152</f>
        <v>10</v>
      </c>
      <c r="I151" s="178">
        <f t="shared" si="84"/>
        <v>10</v>
      </c>
      <c r="J151" s="219">
        <f t="shared" si="81"/>
        <v>100</v>
      </c>
      <c r="K151" s="414"/>
    </row>
    <row r="152" spans="1:11" ht="62.25" customHeight="1" x14ac:dyDescent="0.2">
      <c r="A152" s="412"/>
      <c r="B152" s="60" t="s">
        <v>154</v>
      </c>
      <c r="C152" s="235">
        <v>901</v>
      </c>
      <c r="D152" s="220" t="s">
        <v>114</v>
      </c>
      <c r="E152" s="251" t="s">
        <v>547</v>
      </c>
      <c r="F152" s="220" t="s">
        <v>153</v>
      </c>
      <c r="G152" s="178">
        <v>10</v>
      </c>
      <c r="H152" s="219">
        <v>10</v>
      </c>
      <c r="I152" s="219">
        <v>10</v>
      </c>
      <c r="J152" s="219">
        <f t="shared" si="81"/>
        <v>100</v>
      </c>
      <c r="K152" s="414"/>
    </row>
    <row r="153" spans="1:11" ht="111.75" customHeight="1" x14ac:dyDescent="0.2">
      <c r="A153" s="412"/>
      <c r="B153" s="266" t="s">
        <v>541</v>
      </c>
      <c r="C153" s="235">
        <v>901</v>
      </c>
      <c r="D153" s="220" t="s">
        <v>114</v>
      </c>
      <c r="E153" s="251" t="s">
        <v>548</v>
      </c>
      <c r="F153" s="220"/>
      <c r="G153" s="178">
        <f>G154</f>
        <v>12</v>
      </c>
      <c r="H153" s="178">
        <f t="shared" ref="H153:I153" si="85">H154</f>
        <v>12</v>
      </c>
      <c r="I153" s="178">
        <f t="shared" si="85"/>
        <v>0</v>
      </c>
      <c r="J153" s="219">
        <f t="shared" si="81"/>
        <v>0</v>
      </c>
      <c r="K153" s="414"/>
    </row>
    <row r="154" spans="1:11" ht="63" customHeight="1" x14ac:dyDescent="0.2">
      <c r="A154" s="412"/>
      <c r="B154" s="60" t="s">
        <v>154</v>
      </c>
      <c r="C154" s="235">
        <v>901</v>
      </c>
      <c r="D154" s="220" t="s">
        <v>114</v>
      </c>
      <c r="E154" s="251" t="s">
        <v>548</v>
      </c>
      <c r="F154" s="220" t="s">
        <v>153</v>
      </c>
      <c r="G154" s="178">
        <v>12</v>
      </c>
      <c r="H154" s="219">
        <v>12</v>
      </c>
      <c r="I154" s="219">
        <v>0</v>
      </c>
      <c r="J154" s="219">
        <f t="shared" si="81"/>
        <v>0</v>
      </c>
      <c r="K154" s="414"/>
    </row>
    <row r="155" spans="1:11" ht="107.25" customHeight="1" x14ac:dyDescent="0.2">
      <c r="A155" s="412"/>
      <c r="B155" s="266" t="s">
        <v>542</v>
      </c>
      <c r="C155" s="235">
        <v>901</v>
      </c>
      <c r="D155" s="220" t="s">
        <v>114</v>
      </c>
      <c r="E155" s="251" t="s">
        <v>549</v>
      </c>
      <c r="F155" s="220"/>
      <c r="G155" s="178">
        <f>G156</f>
        <v>25</v>
      </c>
      <c r="H155" s="178">
        <f t="shared" ref="H155:I155" si="86">H156</f>
        <v>25</v>
      </c>
      <c r="I155" s="178">
        <f t="shared" si="86"/>
        <v>0</v>
      </c>
      <c r="J155" s="219">
        <f t="shared" si="81"/>
        <v>0</v>
      </c>
      <c r="K155" s="414"/>
    </row>
    <row r="156" spans="1:11" ht="48" customHeight="1" thickBot="1" x14ac:dyDescent="0.25">
      <c r="A156" s="412"/>
      <c r="B156" s="221" t="s">
        <v>154</v>
      </c>
      <c r="C156" s="237">
        <v>901</v>
      </c>
      <c r="D156" s="223" t="s">
        <v>114</v>
      </c>
      <c r="E156" s="273" t="s">
        <v>549</v>
      </c>
      <c r="F156" s="61" t="s">
        <v>153</v>
      </c>
      <c r="G156" s="232">
        <v>25</v>
      </c>
      <c r="H156" s="226">
        <v>25</v>
      </c>
      <c r="I156" s="227">
        <v>0</v>
      </c>
      <c r="J156" s="228">
        <f t="shared" si="81"/>
        <v>0</v>
      </c>
      <c r="K156" s="414"/>
    </row>
    <row r="157" spans="1:11" ht="30.75" customHeight="1" thickBot="1" x14ac:dyDescent="0.25">
      <c r="A157" s="412"/>
      <c r="B157" s="198" t="s">
        <v>243</v>
      </c>
      <c r="C157" s="199">
        <v>901</v>
      </c>
      <c r="D157" s="200" t="s">
        <v>242</v>
      </c>
      <c r="E157" s="274"/>
      <c r="F157" s="200"/>
      <c r="G157" s="203">
        <f t="shared" ref="G157:I157" si="87">G158+G167+G179+G193+G212+G220+G188</f>
        <v>112073.4</v>
      </c>
      <c r="H157" s="203">
        <f t="shared" si="87"/>
        <v>112073.4</v>
      </c>
      <c r="I157" s="204">
        <f t="shared" si="87"/>
        <v>44265</v>
      </c>
      <c r="J157" s="197">
        <f t="shared" si="81"/>
        <v>39.496437156363598</v>
      </c>
      <c r="K157" s="414"/>
    </row>
    <row r="158" spans="1:11" ht="32.25" customHeight="1" thickBot="1" x14ac:dyDescent="0.25">
      <c r="A158" s="412"/>
      <c r="B158" s="205" t="s">
        <v>318</v>
      </c>
      <c r="C158" s="206">
        <v>901</v>
      </c>
      <c r="D158" s="207" t="s">
        <v>319</v>
      </c>
      <c r="E158" s="275"/>
      <c r="F158" s="207"/>
      <c r="G158" s="208">
        <f>G159+G163</f>
        <v>1180.4000000000001</v>
      </c>
      <c r="H158" s="208">
        <f t="shared" ref="H158:I158" si="88">H159+H163</f>
        <v>1180.4000000000001</v>
      </c>
      <c r="I158" s="209">
        <f t="shared" si="88"/>
        <v>0</v>
      </c>
      <c r="J158" s="230">
        <f t="shared" si="81"/>
        <v>0</v>
      </c>
      <c r="K158" s="414"/>
    </row>
    <row r="159" spans="1:11" ht="93" customHeight="1" x14ac:dyDescent="0.2">
      <c r="A159" s="412"/>
      <c r="B159" s="211" t="s">
        <v>579</v>
      </c>
      <c r="C159" s="212">
        <v>901</v>
      </c>
      <c r="D159" s="61" t="s">
        <v>319</v>
      </c>
      <c r="E159" s="214" t="s">
        <v>299</v>
      </c>
      <c r="F159" s="218"/>
      <c r="G159" s="216">
        <f>G160</f>
        <v>1028.4000000000001</v>
      </c>
      <c r="H159" s="232">
        <f t="shared" ref="H159:I159" si="89">H160</f>
        <v>1028.4000000000001</v>
      </c>
      <c r="I159" s="233">
        <f t="shared" si="89"/>
        <v>0</v>
      </c>
      <c r="J159" s="234">
        <f t="shared" si="81"/>
        <v>0</v>
      </c>
      <c r="K159" s="414"/>
    </row>
    <row r="160" spans="1:11" ht="95.25" customHeight="1" x14ac:dyDescent="0.2">
      <c r="A160" s="412"/>
      <c r="B160" s="62" t="s">
        <v>268</v>
      </c>
      <c r="C160" s="235">
        <v>901</v>
      </c>
      <c r="D160" s="220" t="s">
        <v>319</v>
      </c>
      <c r="E160" s="68" t="s">
        <v>166</v>
      </c>
      <c r="F160" s="261"/>
      <c r="G160" s="178">
        <f>G161</f>
        <v>1028.4000000000001</v>
      </c>
      <c r="H160" s="178">
        <f t="shared" ref="H160:I160" si="90">H161</f>
        <v>1028.4000000000001</v>
      </c>
      <c r="I160" s="178">
        <f t="shared" si="90"/>
        <v>0</v>
      </c>
      <c r="J160" s="219">
        <f t="shared" si="81"/>
        <v>0</v>
      </c>
      <c r="K160" s="414"/>
    </row>
    <row r="161" spans="1:11" ht="112.5" customHeight="1" x14ac:dyDescent="0.2">
      <c r="A161" s="412"/>
      <c r="B161" s="62" t="s">
        <v>662</v>
      </c>
      <c r="C161" s="235">
        <v>901</v>
      </c>
      <c r="D161" s="220" t="s">
        <v>319</v>
      </c>
      <c r="E161" s="251" t="s">
        <v>681</v>
      </c>
      <c r="F161" s="220"/>
      <c r="G161" s="178">
        <f>G162</f>
        <v>1028.4000000000001</v>
      </c>
      <c r="H161" s="178">
        <f t="shared" ref="H161:I161" si="91">H162</f>
        <v>1028.4000000000001</v>
      </c>
      <c r="I161" s="178">
        <f t="shared" si="91"/>
        <v>0</v>
      </c>
      <c r="J161" s="219">
        <f t="shared" si="81"/>
        <v>0</v>
      </c>
      <c r="K161" s="414"/>
    </row>
    <row r="162" spans="1:11" ht="60.75" customHeight="1" x14ac:dyDescent="0.2">
      <c r="A162" s="412"/>
      <c r="B162" s="221" t="s">
        <v>154</v>
      </c>
      <c r="C162" s="237">
        <v>901</v>
      </c>
      <c r="D162" s="223" t="s">
        <v>319</v>
      </c>
      <c r="E162" s="268" t="s">
        <v>681</v>
      </c>
      <c r="F162" s="223" t="s">
        <v>153</v>
      </c>
      <c r="G162" s="178">
        <v>1028.4000000000001</v>
      </c>
      <c r="H162" s="219">
        <v>1028.4000000000001</v>
      </c>
      <c r="I162" s="219">
        <v>0</v>
      </c>
      <c r="J162" s="219">
        <f t="shared" si="81"/>
        <v>0</v>
      </c>
      <c r="K162" s="414"/>
    </row>
    <row r="163" spans="1:11" ht="97.5" customHeight="1" x14ac:dyDescent="0.2">
      <c r="A163" s="412"/>
      <c r="B163" s="62" t="s">
        <v>580</v>
      </c>
      <c r="C163" s="235">
        <v>901</v>
      </c>
      <c r="D163" s="220" t="s">
        <v>319</v>
      </c>
      <c r="E163" s="68" t="s">
        <v>303</v>
      </c>
      <c r="F163" s="276"/>
      <c r="G163" s="178">
        <f>G164</f>
        <v>152</v>
      </c>
      <c r="H163" s="178">
        <f t="shared" ref="H163:I163" si="92">H164</f>
        <v>152</v>
      </c>
      <c r="I163" s="178">
        <f t="shared" si="92"/>
        <v>0</v>
      </c>
      <c r="J163" s="219">
        <f t="shared" si="81"/>
        <v>0</v>
      </c>
      <c r="K163" s="414"/>
    </row>
    <row r="164" spans="1:11" ht="31.5" customHeight="1" x14ac:dyDescent="0.2">
      <c r="A164" s="412"/>
      <c r="B164" s="60" t="s">
        <v>497</v>
      </c>
      <c r="C164" s="212">
        <v>901</v>
      </c>
      <c r="D164" s="277" t="s">
        <v>319</v>
      </c>
      <c r="E164" s="258" t="s">
        <v>498</v>
      </c>
      <c r="F164" s="278"/>
      <c r="G164" s="178">
        <f>G165</f>
        <v>152</v>
      </c>
      <c r="H164" s="178">
        <f t="shared" ref="H164:I164" si="93">H165</f>
        <v>152</v>
      </c>
      <c r="I164" s="178">
        <f t="shared" si="93"/>
        <v>0</v>
      </c>
      <c r="J164" s="219">
        <f t="shared" si="81"/>
        <v>0</v>
      </c>
      <c r="K164" s="414"/>
    </row>
    <row r="165" spans="1:11" ht="159.75" customHeight="1" x14ac:dyDescent="0.2">
      <c r="A165" s="412"/>
      <c r="B165" s="60" t="s">
        <v>633</v>
      </c>
      <c r="C165" s="235">
        <v>901</v>
      </c>
      <c r="D165" s="250" t="s">
        <v>319</v>
      </c>
      <c r="E165" s="251" t="s">
        <v>631</v>
      </c>
      <c r="F165" s="278"/>
      <c r="G165" s="178">
        <f>G166</f>
        <v>152</v>
      </c>
      <c r="H165" s="178">
        <f t="shared" ref="H165:I165" si="94">H166</f>
        <v>152</v>
      </c>
      <c r="I165" s="178">
        <f t="shared" si="94"/>
        <v>0</v>
      </c>
      <c r="J165" s="219">
        <f t="shared" si="81"/>
        <v>0</v>
      </c>
      <c r="K165" s="414"/>
    </row>
    <row r="166" spans="1:11" ht="96" customHeight="1" thickBot="1" x14ac:dyDescent="0.25">
      <c r="A166" s="412"/>
      <c r="B166" s="221" t="s">
        <v>632</v>
      </c>
      <c r="C166" s="237">
        <v>901</v>
      </c>
      <c r="D166" s="223" t="s">
        <v>319</v>
      </c>
      <c r="E166" s="268" t="s">
        <v>631</v>
      </c>
      <c r="F166" s="223" t="s">
        <v>344</v>
      </c>
      <c r="G166" s="225">
        <v>152</v>
      </c>
      <c r="H166" s="255">
        <v>152</v>
      </c>
      <c r="I166" s="255">
        <v>0</v>
      </c>
      <c r="J166" s="255">
        <f t="shared" si="81"/>
        <v>0</v>
      </c>
      <c r="K166" s="414"/>
    </row>
    <row r="167" spans="1:11" ht="15.75" customHeight="1" thickBot="1" x14ac:dyDescent="0.25">
      <c r="A167" s="412"/>
      <c r="B167" s="205" t="s">
        <v>118</v>
      </c>
      <c r="C167" s="206">
        <v>901</v>
      </c>
      <c r="D167" s="207" t="s">
        <v>117</v>
      </c>
      <c r="E167" s="207"/>
      <c r="F167" s="207"/>
      <c r="G167" s="208">
        <f>G172+G168</f>
        <v>1800</v>
      </c>
      <c r="H167" s="208">
        <f t="shared" ref="H167:I167" si="95">H172+H168</f>
        <v>1800</v>
      </c>
      <c r="I167" s="208">
        <f t="shared" si="95"/>
        <v>560.70000000000005</v>
      </c>
      <c r="J167" s="210">
        <f t="shared" si="81"/>
        <v>31.15</v>
      </c>
      <c r="K167" s="414"/>
    </row>
    <row r="168" spans="1:11" ht="96" customHeight="1" x14ac:dyDescent="0.2">
      <c r="A168" s="412"/>
      <c r="B168" s="211" t="s">
        <v>572</v>
      </c>
      <c r="C168" s="212">
        <v>901</v>
      </c>
      <c r="D168" s="213" t="s">
        <v>117</v>
      </c>
      <c r="E168" s="213" t="s">
        <v>299</v>
      </c>
      <c r="F168" s="218"/>
      <c r="G168" s="216">
        <f>G169</f>
        <v>1075</v>
      </c>
      <c r="H168" s="216">
        <f t="shared" ref="H168:I168" si="96">H169</f>
        <v>1075</v>
      </c>
      <c r="I168" s="216">
        <f t="shared" si="96"/>
        <v>537.5</v>
      </c>
      <c r="J168" s="217">
        <f t="shared" si="81"/>
        <v>50</v>
      </c>
      <c r="K168" s="414"/>
    </row>
    <row r="169" spans="1:11" ht="61.5" customHeight="1" x14ac:dyDescent="0.2">
      <c r="A169" s="412"/>
      <c r="B169" s="60" t="s">
        <v>209</v>
      </c>
      <c r="C169" s="212">
        <v>901</v>
      </c>
      <c r="D169" s="220" t="s">
        <v>117</v>
      </c>
      <c r="E169" s="220" t="s">
        <v>300</v>
      </c>
      <c r="F169" s="261"/>
      <c r="G169" s="178">
        <f>G170</f>
        <v>1075</v>
      </c>
      <c r="H169" s="178">
        <f t="shared" ref="H169:I169" si="97">H170</f>
        <v>1075</v>
      </c>
      <c r="I169" s="178">
        <f t="shared" si="97"/>
        <v>537.5</v>
      </c>
      <c r="J169" s="219">
        <f t="shared" si="81"/>
        <v>50</v>
      </c>
      <c r="K169" s="414"/>
    </row>
    <row r="170" spans="1:11" ht="30.75" customHeight="1" x14ac:dyDescent="0.2">
      <c r="A170" s="412"/>
      <c r="B170" s="62" t="s">
        <v>39</v>
      </c>
      <c r="C170" s="235">
        <v>901</v>
      </c>
      <c r="D170" s="220" t="s">
        <v>117</v>
      </c>
      <c r="E170" s="68" t="s">
        <v>778</v>
      </c>
      <c r="F170" s="264"/>
      <c r="G170" s="178">
        <f>G171</f>
        <v>1075</v>
      </c>
      <c r="H170" s="178">
        <f t="shared" ref="H170:I170" si="98">H171</f>
        <v>1075</v>
      </c>
      <c r="I170" s="178">
        <f t="shared" si="98"/>
        <v>537.5</v>
      </c>
      <c r="J170" s="219">
        <f t="shared" si="81"/>
        <v>50</v>
      </c>
      <c r="K170" s="414"/>
    </row>
    <row r="171" spans="1:11" ht="30" customHeight="1" x14ac:dyDescent="0.2">
      <c r="A171" s="412"/>
      <c r="B171" s="60" t="s">
        <v>103</v>
      </c>
      <c r="C171" s="235">
        <v>901</v>
      </c>
      <c r="D171" s="220" t="s">
        <v>117</v>
      </c>
      <c r="E171" s="68" t="s">
        <v>778</v>
      </c>
      <c r="F171" s="220" t="s">
        <v>99</v>
      </c>
      <c r="G171" s="178">
        <v>1075</v>
      </c>
      <c r="H171" s="219">
        <v>1075</v>
      </c>
      <c r="I171" s="219">
        <v>537.5</v>
      </c>
      <c r="J171" s="219">
        <f t="shared" si="81"/>
        <v>50</v>
      </c>
      <c r="K171" s="414"/>
    </row>
    <row r="172" spans="1:11" ht="77.25" customHeight="1" x14ac:dyDescent="0.2">
      <c r="A172" s="412"/>
      <c r="B172" s="60" t="s">
        <v>581</v>
      </c>
      <c r="C172" s="235">
        <v>901</v>
      </c>
      <c r="D172" s="220" t="s">
        <v>117</v>
      </c>
      <c r="E172" s="68" t="s">
        <v>305</v>
      </c>
      <c r="F172" s="220"/>
      <c r="G172" s="178">
        <f>G173</f>
        <v>725</v>
      </c>
      <c r="H172" s="178">
        <f t="shared" ref="H172:I172" si="99">H173</f>
        <v>725</v>
      </c>
      <c r="I172" s="178">
        <f t="shared" si="99"/>
        <v>23.2</v>
      </c>
      <c r="J172" s="219">
        <f t="shared" si="81"/>
        <v>3.2</v>
      </c>
      <c r="K172" s="414"/>
    </row>
    <row r="173" spans="1:11" ht="30.75" customHeight="1" x14ac:dyDescent="0.2">
      <c r="A173" s="412"/>
      <c r="B173" s="62" t="s">
        <v>95</v>
      </c>
      <c r="C173" s="212">
        <v>901</v>
      </c>
      <c r="D173" s="213" t="s">
        <v>117</v>
      </c>
      <c r="E173" s="68" t="s">
        <v>321</v>
      </c>
      <c r="F173" s="220"/>
      <c r="G173" s="178">
        <f>G177+G174</f>
        <v>725</v>
      </c>
      <c r="H173" s="178">
        <f t="shared" ref="H173:I173" si="100">H177+H174</f>
        <v>725</v>
      </c>
      <c r="I173" s="178">
        <f t="shared" si="100"/>
        <v>23.2</v>
      </c>
      <c r="J173" s="219">
        <f t="shared" si="81"/>
        <v>3.2</v>
      </c>
      <c r="K173" s="414"/>
    </row>
    <row r="174" spans="1:11" ht="77.25" customHeight="1" x14ac:dyDescent="0.2">
      <c r="A174" s="412"/>
      <c r="B174" s="60" t="s">
        <v>485</v>
      </c>
      <c r="C174" s="235">
        <v>901</v>
      </c>
      <c r="D174" s="220" t="s">
        <v>117</v>
      </c>
      <c r="E174" s="68" t="s">
        <v>437</v>
      </c>
      <c r="F174" s="220"/>
      <c r="G174" s="178">
        <f>G175+G176</f>
        <v>700</v>
      </c>
      <c r="H174" s="178">
        <f t="shared" ref="H174:I174" si="101">H175+H176</f>
        <v>700</v>
      </c>
      <c r="I174" s="178">
        <f t="shared" si="101"/>
        <v>0</v>
      </c>
      <c r="J174" s="219">
        <f t="shared" si="81"/>
        <v>0</v>
      </c>
      <c r="K174" s="414"/>
    </row>
    <row r="175" spans="1:11" ht="62.25" customHeight="1" x14ac:dyDescent="0.2">
      <c r="A175" s="412"/>
      <c r="B175" s="60" t="s">
        <v>154</v>
      </c>
      <c r="C175" s="235">
        <v>901</v>
      </c>
      <c r="D175" s="220" t="s">
        <v>117</v>
      </c>
      <c r="E175" s="68" t="s">
        <v>437</v>
      </c>
      <c r="F175" s="220" t="s">
        <v>153</v>
      </c>
      <c r="G175" s="178">
        <v>696.5</v>
      </c>
      <c r="H175" s="219">
        <v>696.5</v>
      </c>
      <c r="I175" s="219">
        <v>0</v>
      </c>
      <c r="J175" s="219">
        <f t="shared" si="81"/>
        <v>0</v>
      </c>
      <c r="K175" s="414"/>
    </row>
    <row r="176" spans="1:11" ht="28.5" customHeight="1" x14ac:dyDescent="0.2">
      <c r="A176" s="412"/>
      <c r="B176" s="60" t="s">
        <v>143</v>
      </c>
      <c r="C176" s="235">
        <v>901</v>
      </c>
      <c r="D176" s="220" t="s">
        <v>117</v>
      </c>
      <c r="E176" s="68" t="s">
        <v>437</v>
      </c>
      <c r="F176" s="220" t="s">
        <v>142</v>
      </c>
      <c r="G176" s="178">
        <v>3.5</v>
      </c>
      <c r="H176" s="219">
        <v>3.5</v>
      </c>
      <c r="I176" s="219">
        <v>0</v>
      </c>
      <c r="J176" s="219">
        <f t="shared" si="81"/>
        <v>0</v>
      </c>
      <c r="K176" s="414"/>
    </row>
    <row r="177" spans="1:11" ht="30.75" customHeight="1" x14ac:dyDescent="0.2">
      <c r="A177" s="412"/>
      <c r="B177" s="62" t="s">
        <v>260</v>
      </c>
      <c r="C177" s="212">
        <v>901</v>
      </c>
      <c r="D177" s="213" t="s">
        <v>117</v>
      </c>
      <c r="E177" s="68" t="s">
        <v>265</v>
      </c>
      <c r="F177" s="220"/>
      <c r="G177" s="178">
        <f>G178</f>
        <v>25</v>
      </c>
      <c r="H177" s="178">
        <f t="shared" ref="H177:I177" si="102">H178</f>
        <v>25</v>
      </c>
      <c r="I177" s="178">
        <f t="shared" si="102"/>
        <v>23.2</v>
      </c>
      <c r="J177" s="219">
        <f t="shared" si="81"/>
        <v>92.8</v>
      </c>
      <c r="K177" s="414"/>
    </row>
    <row r="178" spans="1:11" ht="61.5" customHeight="1" thickBot="1" x14ac:dyDescent="0.25">
      <c r="A178" s="412"/>
      <c r="B178" s="221" t="s">
        <v>154</v>
      </c>
      <c r="C178" s="237">
        <v>901</v>
      </c>
      <c r="D178" s="223" t="s">
        <v>117</v>
      </c>
      <c r="E178" s="224" t="s">
        <v>265</v>
      </c>
      <c r="F178" s="223" t="s">
        <v>153</v>
      </c>
      <c r="G178" s="225">
        <v>25</v>
      </c>
      <c r="H178" s="226">
        <v>25</v>
      </c>
      <c r="I178" s="227">
        <v>23.2</v>
      </c>
      <c r="J178" s="228">
        <f t="shared" si="81"/>
        <v>92.8</v>
      </c>
      <c r="K178" s="414"/>
    </row>
    <row r="179" spans="1:11" ht="18" customHeight="1" thickBot="1" x14ac:dyDescent="0.25">
      <c r="A179" s="412"/>
      <c r="B179" s="205" t="s">
        <v>123</v>
      </c>
      <c r="C179" s="206">
        <v>901</v>
      </c>
      <c r="D179" s="207" t="s">
        <v>124</v>
      </c>
      <c r="E179" s="207"/>
      <c r="F179" s="207"/>
      <c r="G179" s="208">
        <f>G184+G180</f>
        <v>642.20000000000005</v>
      </c>
      <c r="H179" s="208">
        <f t="shared" ref="H179:I179" si="103">H184+H180</f>
        <v>642.20000000000005</v>
      </c>
      <c r="I179" s="209">
        <f t="shared" si="103"/>
        <v>87.6</v>
      </c>
      <c r="J179" s="230">
        <f t="shared" si="81"/>
        <v>13.640610401744002</v>
      </c>
      <c r="K179" s="414"/>
    </row>
    <row r="180" spans="1:11" ht="99" customHeight="1" x14ac:dyDescent="0.2">
      <c r="A180" s="412"/>
      <c r="B180" s="211" t="s">
        <v>579</v>
      </c>
      <c r="C180" s="212">
        <v>901</v>
      </c>
      <c r="D180" s="213" t="s">
        <v>124</v>
      </c>
      <c r="E180" s="214" t="s">
        <v>299</v>
      </c>
      <c r="F180" s="213"/>
      <c r="G180" s="232">
        <f>G181</f>
        <v>175.2</v>
      </c>
      <c r="H180" s="232">
        <f t="shared" ref="H180:I180" si="104">H181</f>
        <v>175.2</v>
      </c>
      <c r="I180" s="233">
        <f t="shared" si="104"/>
        <v>87.6</v>
      </c>
      <c r="J180" s="234">
        <f t="shared" si="81"/>
        <v>50</v>
      </c>
      <c r="K180" s="414"/>
    </row>
    <row r="181" spans="1:11" ht="66.75" customHeight="1" x14ac:dyDescent="0.2">
      <c r="A181" s="412"/>
      <c r="B181" s="60" t="s">
        <v>209</v>
      </c>
      <c r="C181" s="235">
        <v>901</v>
      </c>
      <c r="D181" s="220" t="s">
        <v>124</v>
      </c>
      <c r="E181" s="220" t="s">
        <v>300</v>
      </c>
      <c r="F181" s="220"/>
      <c r="G181" s="178">
        <f>G182</f>
        <v>175.2</v>
      </c>
      <c r="H181" s="178">
        <f t="shared" ref="H181:I181" si="105">H182</f>
        <v>175.2</v>
      </c>
      <c r="I181" s="178">
        <f t="shared" si="105"/>
        <v>87.6</v>
      </c>
      <c r="J181" s="219">
        <f t="shared" si="81"/>
        <v>50</v>
      </c>
      <c r="K181" s="414"/>
    </row>
    <row r="182" spans="1:11" ht="29.25" customHeight="1" x14ac:dyDescent="0.2">
      <c r="A182" s="412"/>
      <c r="B182" s="60" t="s">
        <v>612</v>
      </c>
      <c r="C182" s="212">
        <v>901</v>
      </c>
      <c r="D182" s="213" t="s">
        <v>124</v>
      </c>
      <c r="E182" s="220" t="s">
        <v>613</v>
      </c>
      <c r="F182" s="220"/>
      <c r="G182" s="178">
        <f>G183</f>
        <v>175.2</v>
      </c>
      <c r="H182" s="178">
        <f t="shared" ref="H182:I182" si="106">H183</f>
        <v>175.2</v>
      </c>
      <c r="I182" s="178">
        <f t="shared" si="106"/>
        <v>87.6</v>
      </c>
      <c r="J182" s="219">
        <f t="shared" si="81"/>
        <v>50</v>
      </c>
      <c r="K182" s="414"/>
    </row>
    <row r="183" spans="1:11" ht="30.75" customHeight="1" x14ac:dyDescent="0.2">
      <c r="A183" s="412"/>
      <c r="B183" s="60" t="s">
        <v>103</v>
      </c>
      <c r="C183" s="235">
        <v>901</v>
      </c>
      <c r="D183" s="213" t="s">
        <v>124</v>
      </c>
      <c r="E183" s="220" t="s">
        <v>613</v>
      </c>
      <c r="F183" s="220" t="s">
        <v>99</v>
      </c>
      <c r="G183" s="178">
        <v>175.2</v>
      </c>
      <c r="H183" s="219">
        <v>175.2</v>
      </c>
      <c r="I183" s="219">
        <v>87.6</v>
      </c>
      <c r="J183" s="219">
        <f t="shared" si="81"/>
        <v>50</v>
      </c>
      <c r="K183" s="414"/>
    </row>
    <row r="184" spans="1:11" ht="78.75" customHeight="1" x14ac:dyDescent="0.2">
      <c r="A184" s="412"/>
      <c r="B184" s="248" t="s">
        <v>581</v>
      </c>
      <c r="C184" s="212">
        <v>901</v>
      </c>
      <c r="D184" s="213" t="s">
        <v>124</v>
      </c>
      <c r="E184" s="214" t="s">
        <v>305</v>
      </c>
      <c r="F184" s="213"/>
      <c r="G184" s="178">
        <f>G185</f>
        <v>467</v>
      </c>
      <c r="H184" s="178">
        <f t="shared" ref="H184:I186" si="107">H185</f>
        <v>467</v>
      </c>
      <c r="I184" s="178">
        <f t="shared" si="107"/>
        <v>0</v>
      </c>
      <c r="J184" s="219">
        <f t="shared" si="81"/>
        <v>0</v>
      </c>
      <c r="K184" s="414"/>
    </row>
    <row r="185" spans="1:11" ht="47.25" customHeight="1" x14ac:dyDescent="0.2">
      <c r="A185" s="412"/>
      <c r="B185" s="62" t="s">
        <v>96</v>
      </c>
      <c r="C185" s="235">
        <v>901</v>
      </c>
      <c r="D185" s="220" t="s">
        <v>124</v>
      </c>
      <c r="E185" s="258" t="s">
        <v>322</v>
      </c>
      <c r="F185" s="220"/>
      <c r="G185" s="178">
        <f>G186</f>
        <v>467</v>
      </c>
      <c r="H185" s="178">
        <f t="shared" si="107"/>
        <v>467</v>
      </c>
      <c r="I185" s="178">
        <f t="shared" si="107"/>
        <v>0</v>
      </c>
      <c r="J185" s="219">
        <f t="shared" si="81"/>
        <v>0</v>
      </c>
      <c r="K185" s="414"/>
    </row>
    <row r="186" spans="1:11" ht="30.75" customHeight="1" x14ac:dyDescent="0.2">
      <c r="A186" s="412"/>
      <c r="B186" s="62" t="s">
        <v>97</v>
      </c>
      <c r="C186" s="235">
        <v>901</v>
      </c>
      <c r="D186" s="220" t="s">
        <v>124</v>
      </c>
      <c r="E186" s="68" t="s">
        <v>27</v>
      </c>
      <c r="F186" s="220"/>
      <c r="G186" s="178">
        <f>G187</f>
        <v>467</v>
      </c>
      <c r="H186" s="178">
        <f t="shared" si="107"/>
        <v>467</v>
      </c>
      <c r="I186" s="178">
        <f t="shared" si="107"/>
        <v>0</v>
      </c>
      <c r="J186" s="219">
        <f t="shared" si="81"/>
        <v>0</v>
      </c>
      <c r="K186" s="414"/>
    </row>
    <row r="187" spans="1:11" ht="63" customHeight="1" thickBot="1" x14ac:dyDescent="0.25">
      <c r="A187" s="412"/>
      <c r="B187" s="221" t="s">
        <v>154</v>
      </c>
      <c r="C187" s="237">
        <v>901</v>
      </c>
      <c r="D187" s="223" t="s">
        <v>124</v>
      </c>
      <c r="E187" s="224" t="s">
        <v>27</v>
      </c>
      <c r="F187" s="223" t="s">
        <v>153</v>
      </c>
      <c r="G187" s="232">
        <v>467</v>
      </c>
      <c r="H187" s="232">
        <v>467</v>
      </c>
      <c r="I187" s="233">
        <v>0</v>
      </c>
      <c r="J187" s="228">
        <f t="shared" si="81"/>
        <v>0</v>
      </c>
      <c r="K187" s="414"/>
    </row>
    <row r="188" spans="1:11" ht="21.75" customHeight="1" thickBot="1" x14ac:dyDescent="0.25">
      <c r="A188" s="412"/>
      <c r="B188" s="229" t="s">
        <v>492</v>
      </c>
      <c r="C188" s="206">
        <v>901</v>
      </c>
      <c r="D188" s="207" t="s">
        <v>491</v>
      </c>
      <c r="E188" s="238"/>
      <c r="F188" s="207"/>
      <c r="G188" s="208">
        <f>G189</f>
        <v>14250</v>
      </c>
      <c r="H188" s="208">
        <f t="shared" ref="H188:I188" si="108">H189</f>
        <v>14250</v>
      </c>
      <c r="I188" s="209">
        <f t="shared" si="108"/>
        <v>14240</v>
      </c>
      <c r="J188" s="230">
        <f t="shared" si="81"/>
        <v>99.929824561403507</v>
      </c>
      <c r="K188" s="414"/>
    </row>
    <row r="189" spans="1:11" ht="63" customHeight="1" x14ac:dyDescent="0.2">
      <c r="A189" s="412"/>
      <c r="B189" s="279" t="s">
        <v>582</v>
      </c>
      <c r="C189" s="212">
        <v>901</v>
      </c>
      <c r="D189" s="213" t="s">
        <v>491</v>
      </c>
      <c r="E189" s="214" t="s">
        <v>328</v>
      </c>
      <c r="F189" s="218"/>
      <c r="G189" s="232">
        <f>G190</f>
        <v>14250</v>
      </c>
      <c r="H189" s="232">
        <f t="shared" ref="H189:I189" si="109">H190</f>
        <v>14250</v>
      </c>
      <c r="I189" s="233">
        <f t="shared" si="109"/>
        <v>14240</v>
      </c>
      <c r="J189" s="234">
        <f t="shared" si="81"/>
        <v>99.929824561403507</v>
      </c>
      <c r="K189" s="414"/>
    </row>
    <row r="190" spans="1:11" ht="33" customHeight="1" x14ac:dyDescent="0.2">
      <c r="A190" s="412"/>
      <c r="B190" s="60" t="s">
        <v>493</v>
      </c>
      <c r="C190" s="235">
        <v>901</v>
      </c>
      <c r="D190" s="220" t="s">
        <v>491</v>
      </c>
      <c r="E190" s="68" t="s">
        <v>494</v>
      </c>
      <c r="F190" s="220"/>
      <c r="G190" s="178">
        <f>G191</f>
        <v>14250</v>
      </c>
      <c r="H190" s="178">
        <f t="shared" ref="H190:I190" si="110">H191</f>
        <v>14250</v>
      </c>
      <c r="I190" s="178">
        <f t="shared" si="110"/>
        <v>14240</v>
      </c>
      <c r="J190" s="219">
        <f t="shared" si="81"/>
        <v>99.929824561403507</v>
      </c>
      <c r="K190" s="414"/>
    </row>
    <row r="191" spans="1:11" ht="18.75" customHeight="1" x14ac:dyDescent="0.2">
      <c r="A191" s="412"/>
      <c r="B191" s="239" t="s">
        <v>496</v>
      </c>
      <c r="C191" s="235">
        <v>901</v>
      </c>
      <c r="D191" s="220" t="s">
        <v>491</v>
      </c>
      <c r="E191" s="68" t="s">
        <v>495</v>
      </c>
      <c r="F191" s="220"/>
      <c r="G191" s="178">
        <f>G192</f>
        <v>14250</v>
      </c>
      <c r="H191" s="178">
        <f t="shared" ref="H191:I191" si="111">H192</f>
        <v>14250</v>
      </c>
      <c r="I191" s="178">
        <f t="shared" si="111"/>
        <v>14240</v>
      </c>
      <c r="J191" s="219">
        <f t="shared" si="81"/>
        <v>99.929824561403507</v>
      </c>
      <c r="K191" s="414"/>
    </row>
    <row r="192" spans="1:11" ht="66" customHeight="1" thickBot="1" x14ac:dyDescent="0.25">
      <c r="A192" s="412"/>
      <c r="B192" s="221" t="s">
        <v>154</v>
      </c>
      <c r="C192" s="237">
        <v>901</v>
      </c>
      <c r="D192" s="223" t="s">
        <v>491</v>
      </c>
      <c r="E192" s="224" t="s">
        <v>495</v>
      </c>
      <c r="F192" s="61" t="s">
        <v>153</v>
      </c>
      <c r="G192" s="232">
        <v>14250</v>
      </c>
      <c r="H192" s="226">
        <v>14250</v>
      </c>
      <c r="I192" s="227">
        <v>14240</v>
      </c>
      <c r="J192" s="228">
        <f t="shared" si="81"/>
        <v>99.929824561403507</v>
      </c>
      <c r="K192" s="414"/>
    </row>
    <row r="193" spans="1:11" ht="18" customHeight="1" thickBot="1" x14ac:dyDescent="0.25">
      <c r="A193" s="412"/>
      <c r="B193" s="205" t="s">
        <v>141</v>
      </c>
      <c r="C193" s="206">
        <v>901</v>
      </c>
      <c r="D193" s="207" t="s">
        <v>140</v>
      </c>
      <c r="E193" s="207"/>
      <c r="F193" s="207"/>
      <c r="G193" s="208">
        <f>G194</f>
        <v>85043.799999999988</v>
      </c>
      <c r="H193" s="208">
        <f t="shared" ref="H193:I193" si="112">H194</f>
        <v>85043.799999999988</v>
      </c>
      <c r="I193" s="209">
        <f t="shared" si="112"/>
        <v>25136.7</v>
      </c>
      <c r="J193" s="230">
        <f t="shared" si="81"/>
        <v>29.557357502839722</v>
      </c>
      <c r="K193" s="414"/>
    </row>
    <row r="194" spans="1:11" ht="60.75" customHeight="1" x14ac:dyDescent="0.2">
      <c r="A194" s="412"/>
      <c r="B194" s="240" t="s">
        <v>583</v>
      </c>
      <c r="C194" s="212">
        <v>901</v>
      </c>
      <c r="D194" s="213" t="s">
        <v>140</v>
      </c>
      <c r="E194" s="214" t="s">
        <v>328</v>
      </c>
      <c r="F194" s="218"/>
      <c r="G194" s="232">
        <f t="shared" ref="G194:I194" si="113">G195+G204+G207</f>
        <v>85043.799999999988</v>
      </c>
      <c r="H194" s="232">
        <f t="shared" si="113"/>
        <v>85043.799999999988</v>
      </c>
      <c r="I194" s="233">
        <f t="shared" si="113"/>
        <v>25136.7</v>
      </c>
      <c r="J194" s="234">
        <f t="shared" si="81"/>
        <v>29.557357502839722</v>
      </c>
      <c r="K194" s="414"/>
    </row>
    <row r="195" spans="1:11" ht="77.25" customHeight="1" x14ac:dyDescent="0.2">
      <c r="A195" s="412"/>
      <c r="B195" s="60" t="s">
        <v>109</v>
      </c>
      <c r="C195" s="235">
        <v>901</v>
      </c>
      <c r="D195" s="220" t="s">
        <v>140</v>
      </c>
      <c r="E195" s="214" t="s">
        <v>329</v>
      </c>
      <c r="F195" s="220"/>
      <c r="G195" s="178">
        <f>G196+G198+G200+G202</f>
        <v>52074.799999999996</v>
      </c>
      <c r="H195" s="178">
        <f t="shared" ref="H195:I195" si="114">H196+H198+H200+H202</f>
        <v>52074.799999999996</v>
      </c>
      <c r="I195" s="178">
        <f t="shared" si="114"/>
        <v>15039.6</v>
      </c>
      <c r="J195" s="219">
        <f t="shared" si="81"/>
        <v>28.880763824344985</v>
      </c>
      <c r="K195" s="414"/>
    </row>
    <row r="196" spans="1:11" ht="45.75" customHeight="1" x14ac:dyDescent="0.2">
      <c r="A196" s="412"/>
      <c r="B196" s="60" t="s">
        <v>89</v>
      </c>
      <c r="C196" s="235">
        <v>901</v>
      </c>
      <c r="D196" s="220" t="s">
        <v>140</v>
      </c>
      <c r="E196" s="214" t="s">
        <v>330</v>
      </c>
      <c r="F196" s="220"/>
      <c r="G196" s="178">
        <f>G197</f>
        <v>26660</v>
      </c>
      <c r="H196" s="178">
        <f t="shared" ref="H196:I196" si="115">H197</f>
        <v>26660</v>
      </c>
      <c r="I196" s="178">
        <f t="shared" si="115"/>
        <v>0</v>
      </c>
      <c r="J196" s="219">
        <f t="shared" si="81"/>
        <v>0</v>
      </c>
      <c r="K196" s="414"/>
    </row>
    <row r="197" spans="1:11" ht="61.5" customHeight="1" x14ac:dyDescent="0.2">
      <c r="A197" s="412"/>
      <c r="B197" s="60" t="s">
        <v>154</v>
      </c>
      <c r="C197" s="235">
        <v>901</v>
      </c>
      <c r="D197" s="220" t="s">
        <v>140</v>
      </c>
      <c r="E197" s="214" t="s">
        <v>330</v>
      </c>
      <c r="F197" s="220" t="s">
        <v>153</v>
      </c>
      <c r="G197" s="178">
        <v>26660</v>
      </c>
      <c r="H197" s="219">
        <v>26660</v>
      </c>
      <c r="I197" s="219">
        <v>0</v>
      </c>
      <c r="J197" s="219">
        <f t="shared" si="81"/>
        <v>0</v>
      </c>
      <c r="K197" s="414"/>
    </row>
    <row r="198" spans="1:11" ht="64.5" customHeight="1" x14ac:dyDescent="0.2">
      <c r="A198" s="412"/>
      <c r="B198" s="60" t="s">
        <v>403</v>
      </c>
      <c r="C198" s="235">
        <v>901</v>
      </c>
      <c r="D198" s="220" t="s">
        <v>140</v>
      </c>
      <c r="E198" s="214" t="s">
        <v>740</v>
      </c>
      <c r="F198" s="220"/>
      <c r="G198" s="178">
        <f>G199</f>
        <v>21580.2</v>
      </c>
      <c r="H198" s="178">
        <f t="shared" ref="H198:I198" si="116">H199</f>
        <v>21580.2</v>
      </c>
      <c r="I198" s="178">
        <f t="shared" si="116"/>
        <v>15039.6</v>
      </c>
      <c r="J198" s="219">
        <f t="shared" si="81"/>
        <v>69.691661801095449</v>
      </c>
      <c r="K198" s="414"/>
    </row>
    <row r="199" spans="1:11" ht="64.5" customHeight="1" x14ac:dyDescent="0.2">
      <c r="A199" s="412"/>
      <c r="B199" s="60" t="s">
        <v>154</v>
      </c>
      <c r="C199" s="235">
        <v>901</v>
      </c>
      <c r="D199" s="220" t="s">
        <v>140</v>
      </c>
      <c r="E199" s="214" t="s">
        <v>740</v>
      </c>
      <c r="F199" s="220" t="s">
        <v>153</v>
      </c>
      <c r="G199" s="178">
        <v>21580.2</v>
      </c>
      <c r="H199" s="219">
        <v>21580.2</v>
      </c>
      <c r="I199" s="219">
        <v>15039.6</v>
      </c>
      <c r="J199" s="219">
        <f t="shared" si="81"/>
        <v>69.691661801095449</v>
      </c>
      <c r="K199" s="414"/>
    </row>
    <row r="200" spans="1:11" ht="33" customHeight="1" x14ac:dyDescent="0.2">
      <c r="A200" s="412"/>
      <c r="B200" s="60" t="s">
        <v>780</v>
      </c>
      <c r="C200" s="235">
        <v>901</v>
      </c>
      <c r="D200" s="220" t="s">
        <v>140</v>
      </c>
      <c r="E200" s="214" t="s">
        <v>781</v>
      </c>
      <c r="F200" s="220"/>
      <c r="G200" s="338">
        <f>G201</f>
        <v>200</v>
      </c>
      <c r="H200" s="338">
        <f t="shared" ref="H200:I200" si="117">H201</f>
        <v>200</v>
      </c>
      <c r="I200" s="338">
        <f t="shared" si="117"/>
        <v>0</v>
      </c>
      <c r="J200" s="219">
        <f t="shared" si="81"/>
        <v>0</v>
      </c>
      <c r="K200" s="414"/>
    </row>
    <row r="201" spans="1:11" ht="64.5" customHeight="1" x14ac:dyDescent="0.2">
      <c r="A201" s="412"/>
      <c r="B201" s="60" t="s">
        <v>154</v>
      </c>
      <c r="C201" s="235">
        <v>901</v>
      </c>
      <c r="D201" s="220" t="s">
        <v>140</v>
      </c>
      <c r="E201" s="214" t="s">
        <v>781</v>
      </c>
      <c r="F201" s="220" t="s">
        <v>153</v>
      </c>
      <c r="G201" s="338">
        <v>200</v>
      </c>
      <c r="H201" s="219">
        <v>200</v>
      </c>
      <c r="I201" s="219">
        <v>0</v>
      </c>
      <c r="J201" s="219">
        <f t="shared" si="81"/>
        <v>0</v>
      </c>
      <c r="K201" s="414"/>
    </row>
    <row r="202" spans="1:11" ht="33" customHeight="1" x14ac:dyDescent="0.2">
      <c r="A202" s="412"/>
      <c r="B202" s="60" t="s">
        <v>782</v>
      </c>
      <c r="C202" s="235">
        <v>901</v>
      </c>
      <c r="D202" s="220" t="s">
        <v>140</v>
      </c>
      <c r="E202" s="214" t="s">
        <v>783</v>
      </c>
      <c r="F202" s="220"/>
      <c r="G202" s="338">
        <f>G203</f>
        <v>3634.6</v>
      </c>
      <c r="H202" s="338">
        <f t="shared" ref="H202:I202" si="118">H203</f>
        <v>3634.6</v>
      </c>
      <c r="I202" s="338">
        <f t="shared" si="118"/>
        <v>0</v>
      </c>
      <c r="J202" s="219">
        <f t="shared" si="81"/>
        <v>0</v>
      </c>
      <c r="K202" s="414"/>
    </row>
    <row r="203" spans="1:11" ht="64.5" customHeight="1" x14ac:dyDescent="0.2">
      <c r="A203" s="412"/>
      <c r="B203" s="60" t="s">
        <v>154</v>
      </c>
      <c r="C203" s="235">
        <v>901</v>
      </c>
      <c r="D203" s="220" t="s">
        <v>140</v>
      </c>
      <c r="E203" s="214" t="s">
        <v>783</v>
      </c>
      <c r="F203" s="220" t="s">
        <v>153</v>
      </c>
      <c r="G203" s="338">
        <v>3634.6</v>
      </c>
      <c r="H203" s="219">
        <v>3634.6</v>
      </c>
      <c r="I203" s="219">
        <v>0</v>
      </c>
      <c r="J203" s="219">
        <f t="shared" si="81"/>
        <v>0</v>
      </c>
      <c r="K203" s="414"/>
    </row>
    <row r="204" spans="1:11" ht="32.25" customHeight="1" x14ac:dyDescent="0.2">
      <c r="A204" s="412"/>
      <c r="B204" s="60" t="s">
        <v>110</v>
      </c>
      <c r="C204" s="235">
        <v>901</v>
      </c>
      <c r="D204" s="220" t="s">
        <v>140</v>
      </c>
      <c r="E204" s="214" t="s">
        <v>331</v>
      </c>
      <c r="F204" s="220"/>
      <c r="G204" s="178">
        <f>G205</f>
        <v>27995.5</v>
      </c>
      <c r="H204" s="178">
        <f t="shared" ref="H204:I204" si="119">H205</f>
        <v>27995.5</v>
      </c>
      <c r="I204" s="178">
        <f t="shared" si="119"/>
        <v>8464.1</v>
      </c>
      <c r="J204" s="219">
        <f t="shared" si="81"/>
        <v>30.233787573002807</v>
      </c>
      <c r="K204" s="414"/>
    </row>
    <row r="205" spans="1:11" ht="61.5" customHeight="1" x14ac:dyDescent="0.2">
      <c r="A205" s="412"/>
      <c r="B205" s="60" t="s">
        <v>111</v>
      </c>
      <c r="C205" s="235">
        <v>901</v>
      </c>
      <c r="D205" s="220" t="s">
        <v>140</v>
      </c>
      <c r="E205" s="214" t="s">
        <v>332</v>
      </c>
      <c r="F205" s="220"/>
      <c r="G205" s="178">
        <f>G206</f>
        <v>27995.5</v>
      </c>
      <c r="H205" s="178">
        <f t="shared" ref="H205:I205" si="120">H206</f>
        <v>27995.5</v>
      </c>
      <c r="I205" s="178">
        <f t="shared" si="120"/>
        <v>8464.1</v>
      </c>
      <c r="J205" s="219">
        <f t="shared" si="81"/>
        <v>30.233787573002807</v>
      </c>
      <c r="K205" s="414"/>
    </row>
    <row r="206" spans="1:11" ht="60.75" customHeight="1" x14ac:dyDescent="0.2">
      <c r="A206" s="412"/>
      <c r="B206" s="60" t="s">
        <v>154</v>
      </c>
      <c r="C206" s="235">
        <v>901</v>
      </c>
      <c r="D206" s="220" t="s">
        <v>140</v>
      </c>
      <c r="E206" s="214" t="s">
        <v>332</v>
      </c>
      <c r="F206" s="220" t="s">
        <v>153</v>
      </c>
      <c r="G206" s="178">
        <v>27995.5</v>
      </c>
      <c r="H206" s="219">
        <v>27995.5</v>
      </c>
      <c r="I206" s="219">
        <v>8464.1</v>
      </c>
      <c r="J206" s="219">
        <f t="shared" si="81"/>
        <v>30.233787573002807</v>
      </c>
      <c r="K206" s="414"/>
    </row>
    <row r="207" spans="1:11" ht="30" customHeight="1" x14ac:dyDescent="0.2">
      <c r="A207" s="412"/>
      <c r="B207" s="62" t="s">
        <v>112</v>
      </c>
      <c r="C207" s="235">
        <v>901</v>
      </c>
      <c r="D207" s="220" t="s">
        <v>140</v>
      </c>
      <c r="E207" s="214" t="s">
        <v>333</v>
      </c>
      <c r="F207" s="220"/>
      <c r="G207" s="178">
        <f>G208+G210</f>
        <v>4973.5</v>
      </c>
      <c r="H207" s="178">
        <f t="shared" ref="H207:I207" si="121">H208+H210</f>
        <v>4973.5</v>
      </c>
      <c r="I207" s="178">
        <f t="shared" si="121"/>
        <v>1633</v>
      </c>
      <c r="J207" s="219">
        <f t="shared" si="81"/>
        <v>32.834020307630439</v>
      </c>
      <c r="K207" s="414"/>
    </row>
    <row r="208" spans="1:11" ht="30.75" customHeight="1" x14ac:dyDescent="0.2">
      <c r="A208" s="412"/>
      <c r="B208" s="60" t="s">
        <v>374</v>
      </c>
      <c r="C208" s="235">
        <v>901</v>
      </c>
      <c r="D208" s="220" t="s">
        <v>140</v>
      </c>
      <c r="E208" s="214" t="s">
        <v>334</v>
      </c>
      <c r="F208" s="220"/>
      <c r="G208" s="178">
        <f>G209</f>
        <v>3100</v>
      </c>
      <c r="H208" s="178">
        <f t="shared" ref="H208:I208" si="122">H209</f>
        <v>3100</v>
      </c>
      <c r="I208" s="178">
        <f t="shared" si="122"/>
        <v>1633</v>
      </c>
      <c r="J208" s="219">
        <f t="shared" si="81"/>
        <v>52.677419354838705</v>
      </c>
      <c r="K208" s="414"/>
    </row>
    <row r="209" spans="1:11" ht="62.25" customHeight="1" x14ac:dyDescent="0.2">
      <c r="A209" s="412"/>
      <c r="B209" s="60" t="s">
        <v>154</v>
      </c>
      <c r="C209" s="235">
        <v>901</v>
      </c>
      <c r="D209" s="220" t="s">
        <v>140</v>
      </c>
      <c r="E209" s="68" t="s">
        <v>334</v>
      </c>
      <c r="F209" s="220" t="s">
        <v>153</v>
      </c>
      <c r="G209" s="178">
        <v>3100</v>
      </c>
      <c r="H209" s="219">
        <v>3100</v>
      </c>
      <c r="I209" s="219">
        <v>1633</v>
      </c>
      <c r="J209" s="219">
        <f t="shared" si="81"/>
        <v>52.677419354838705</v>
      </c>
      <c r="K209" s="414"/>
    </row>
    <row r="210" spans="1:11" ht="62.25" customHeight="1" x14ac:dyDescent="0.2">
      <c r="A210" s="412"/>
      <c r="B210" s="60" t="s">
        <v>635</v>
      </c>
      <c r="C210" s="235">
        <v>901</v>
      </c>
      <c r="D210" s="220" t="s">
        <v>140</v>
      </c>
      <c r="E210" s="68" t="s">
        <v>636</v>
      </c>
      <c r="F210" s="220"/>
      <c r="G210" s="178">
        <f>G211</f>
        <v>1873.5</v>
      </c>
      <c r="H210" s="178">
        <f t="shared" ref="H210:I210" si="123">H211</f>
        <v>1873.5</v>
      </c>
      <c r="I210" s="178">
        <f t="shared" si="123"/>
        <v>0</v>
      </c>
      <c r="J210" s="219">
        <f t="shared" si="81"/>
        <v>0</v>
      </c>
      <c r="K210" s="414"/>
    </row>
    <row r="211" spans="1:11" ht="62.25" customHeight="1" thickBot="1" x14ac:dyDescent="0.25">
      <c r="A211" s="412"/>
      <c r="B211" s="240" t="s">
        <v>154</v>
      </c>
      <c r="C211" s="222">
        <v>901</v>
      </c>
      <c r="D211" s="61" t="s">
        <v>140</v>
      </c>
      <c r="E211" s="241" t="s">
        <v>636</v>
      </c>
      <c r="F211" s="61" t="s">
        <v>153</v>
      </c>
      <c r="G211" s="232">
        <v>1873.5</v>
      </c>
      <c r="H211" s="226">
        <v>1873.5</v>
      </c>
      <c r="I211" s="227">
        <v>0</v>
      </c>
      <c r="J211" s="228">
        <f t="shared" si="81"/>
        <v>0</v>
      </c>
      <c r="K211" s="414"/>
    </row>
    <row r="212" spans="1:11" ht="16.5" customHeight="1" thickBot="1" x14ac:dyDescent="0.25">
      <c r="A212" s="412"/>
      <c r="B212" s="205" t="s">
        <v>48</v>
      </c>
      <c r="C212" s="206">
        <v>901</v>
      </c>
      <c r="D212" s="207" t="s">
        <v>47</v>
      </c>
      <c r="E212" s="207"/>
      <c r="F212" s="207"/>
      <c r="G212" s="208">
        <f>G213</f>
        <v>957</v>
      </c>
      <c r="H212" s="208">
        <f t="shared" ref="H212:I212" si="124">H213</f>
        <v>957</v>
      </c>
      <c r="I212" s="209">
        <f t="shared" si="124"/>
        <v>199</v>
      </c>
      <c r="J212" s="230">
        <f t="shared" si="81"/>
        <v>20.794148380355278</v>
      </c>
      <c r="K212" s="414"/>
    </row>
    <row r="213" spans="1:11" ht="108.75" customHeight="1" x14ac:dyDescent="0.2">
      <c r="A213" s="412"/>
      <c r="B213" s="259" t="s">
        <v>575</v>
      </c>
      <c r="C213" s="212">
        <v>901</v>
      </c>
      <c r="D213" s="213" t="s">
        <v>47</v>
      </c>
      <c r="E213" s="214" t="s">
        <v>294</v>
      </c>
      <c r="F213" s="218"/>
      <c r="G213" s="232">
        <f>G214+G218+G216</f>
        <v>957</v>
      </c>
      <c r="H213" s="232">
        <f t="shared" ref="H213:I213" si="125">H214+H218+H216</f>
        <v>957</v>
      </c>
      <c r="I213" s="233">
        <f t="shared" si="125"/>
        <v>199</v>
      </c>
      <c r="J213" s="234">
        <f t="shared" si="81"/>
        <v>20.794148380355278</v>
      </c>
      <c r="K213" s="414"/>
    </row>
    <row r="214" spans="1:11" ht="94.5" customHeight="1" x14ac:dyDescent="0.2">
      <c r="A214" s="412"/>
      <c r="B214" s="62" t="s">
        <v>159</v>
      </c>
      <c r="C214" s="235">
        <v>901</v>
      </c>
      <c r="D214" s="220" t="s">
        <v>47</v>
      </c>
      <c r="E214" s="214" t="s">
        <v>160</v>
      </c>
      <c r="F214" s="280"/>
      <c r="G214" s="178">
        <f>G215</f>
        <v>400</v>
      </c>
      <c r="H214" s="178">
        <f t="shared" ref="H214:I214" si="126">H215</f>
        <v>400</v>
      </c>
      <c r="I214" s="178">
        <f t="shared" si="126"/>
        <v>189.5</v>
      </c>
      <c r="J214" s="219">
        <f t="shared" ref="J214:J282" si="127">I214/H214*100</f>
        <v>47.375</v>
      </c>
      <c r="K214" s="414"/>
    </row>
    <row r="215" spans="1:11" ht="61.5" customHeight="1" x14ac:dyDescent="0.2">
      <c r="A215" s="412"/>
      <c r="B215" s="60" t="s">
        <v>154</v>
      </c>
      <c r="C215" s="235">
        <v>901</v>
      </c>
      <c r="D215" s="220" t="s">
        <v>47</v>
      </c>
      <c r="E215" s="214" t="s">
        <v>160</v>
      </c>
      <c r="F215" s="220" t="s">
        <v>153</v>
      </c>
      <c r="G215" s="178">
        <v>400</v>
      </c>
      <c r="H215" s="219">
        <v>400</v>
      </c>
      <c r="I215" s="219">
        <v>189.5</v>
      </c>
      <c r="J215" s="219">
        <f t="shared" si="127"/>
        <v>47.375</v>
      </c>
      <c r="K215" s="414"/>
    </row>
    <row r="216" spans="1:11" ht="93.75" customHeight="1" x14ac:dyDescent="0.2">
      <c r="A216" s="412"/>
      <c r="B216" s="62" t="s">
        <v>335</v>
      </c>
      <c r="C216" s="235">
        <v>901</v>
      </c>
      <c r="D216" s="220" t="s">
        <v>47</v>
      </c>
      <c r="E216" s="214" t="s">
        <v>336</v>
      </c>
      <c r="F216" s="280"/>
      <c r="G216" s="178">
        <f>G217</f>
        <v>500</v>
      </c>
      <c r="H216" s="178">
        <f t="shared" ref="H216:I216" si="128">H217</f>
        <v>500</v>
      </c>
      <c r="I216" s="178">
        <f t="shared" si="128"/>
        <v>0</v>
      </c>
      <c r="J216" s="219">
        <f t="shared" si="127"/>
        <v>0</v>
      </c>
      <c r="K216" s="414"/>
    </row>
    <row r="217" spans="1:11" ht="63" customHeight="1" x14ac:dyDescent="0.2">
      <c r="A217" s="412"/>
      <c r="B217" s="60" t="s">
        <v>154</v>
      </c>
      <c r="C217" s="235">
        <v>901</v>
      </c>
      <c r="D217" s="220" t="s">
        <v>47</v>
      </c>
      <c r="E217" s="214" t="s">
        <v>336</v>
      </c>
      <c r="F217" s="220" t="s">
        <v>153</v>
      </c>
      <c r="G217" s="178">
        <v>500</v>
      </c>
      <c r="H217" s="219">
        <v>500</v>
      </c>
      <c r="I217" s="219">
        <v>0</v>
      </c>
      <c r="J217" s="219">
        <f t="shared" si="127"/>
        <v>0</v>
      </c>
      <c r="K217" s="414"/>
    </row>
    <row r="218" spans="1:11" ht="189" customHeight="1" x14ac:dyDescent="0.2">
      <c r="A218" s="412"/>
      <c r="B218" s="62" t="s">
        <v>338</v>
      </c>
      <c r="C218" s="235">
        <v>901</v>
      </c>
      <c r="D218" s="220" t="s">
        <v>47</v>
      </c>
      <c r="E218" s="214" t="s">
        <v>337</v>
      </c>
      <c r="F218" s="220"/>
      <c r="G218" s="178">
        <f>G219</f>
        <v>57</v>
      </c>
      <c r="H218" s="178">
        <f t="shared" ref="H218" si="129">H219</f>
        <v>57</v>
      </c>
      <c r="I218" s="178">
        <f>I219</f>
        <v>9.5</v>
      </c>
      <c r="J218" s="219">
        <f t="shared" si="127"/>
        <v>16.666666666666664</v>
      </c>
      <c r="K218" s="414"/>
    </row>
    <row r="219" spans="1:11" ht="63.75" customHeight="1" thickBot="1" x14ac:dyDescent="0.25">
      <c r="A219" s="412"/>
      <c r="B219" s="221" t="s">
        <v>154</v>
      </c>
      <c r="C219" s="237">
        <v>901</v>
      </c>
      <c r="D219" s="223" t="s">
        <v>47</v>
      </c>
      <c r="E219" s="224" t="s">
        <v>337</v>
      </c>
      <c r="F219" s="223" t="s">
        <v>153</v>
      </c>
      <c r="G219" s="232">
        <v>57</v>
      </c>
      <c r="H219" s="226">
        <v>57</v>
      </c>
      <c r="I219" s="227">
        <v>9.5</v>
      </c>
      <c r="J219" s="228">
        <f t="shared" si="127"/>
        <v>16.666666666666664</v>
      </c>
      <c r="K219" s="414"/>
    </row>
    <row r="220" spans="1:11" ht="32.25" customHeight="1" thickBot="1" x14ac:dyDescent="0.25">
      <c r="A220" s="412"/>
      <c r="B220" s="205" t="s">
        <v>254</v>
      </c>
      <c r="C220" s="206">
        <v>901</v>
      </c>
      <c r="D220" s="207" t="s">
        <v>400</v>
      </c>
      <c r="E220" s="207"/>
      <c r="F220" s="207"/>
      <c r="G220" s="208">
        <f>G221+G225+G231+G236</f>
        <v>8200</v>
      </c>
      <c r="H220" s="208">
        <f>H221+H225+H231+H236</f>
        <v>8200</v>
      </c>
      <c r="I220" s="209">
        <f t="shared" ref="I220" si="130">I221+I225+I231+I236</f>
        <v>4041</v>
      </c>
      <c r="J220" s="230">
        <f t="shared" si="127"/>
        <v>49.280487804878049</v>
      </c>
      <c r="K220" s="414"/>
    </row>
    <row r="221" spans="1:11" ht="115.5" customHeight="1" x14ac:dyDescent="0.2">
      <c r="A221" s="415"/>
      <c r="B221" s="211" t="s">
        <v>584</v>
      </c>
      <c r="C221" s="281"/>
      <c r="D221" s="61" t="s">
        <v>400</v>
      </c>
      <c r="E221" s="214" t="s">
        <v>307</v>
      </c>
      <c r="F221" s="260"/>
      <c r="G221" s="232">
        <f>G222</f>
        <v>226</v>
      </c>
      <c r="H221" s="232">
        <f t="shared" ref="H221:I221" si="131">H222</f>
        <v>226</v>
      </c>
      <c r="I221" s="233">
        <f t="shared" si="131"/>
        <v>0</v>
      </c>
      <c r="J221" s="234">
        <f t="shared" si="127"/>
        <v>0</v>
      </c>
      <c r="K221" s="414"/>
    </row>
    <row r="222" spans="1:11" ht="81" customHeight="1" x14ac:dyDescent="0.2">
      <c r="A222" s="416"/>
      <c r="B222" s="62" t="s">
        <v>585</v>
      </c>
      <c r="C222" s="235">
        <v>901</v>
      </c>
      <c r="D222" s="220" t="s">
        <v>400</v>
      </c>
      <c r="E222" s="68" t="s">
        <v>340</v>
      </c>
      <c r="F222" s="261"/>
      <c r="G222" s="178">
        <f>G223</f>
        <v>226</v>
      </c>
      <c r="H222" s="178">
        <f t="shared" ref="H222:I222" si="132">H223</f>
        <v>226</v>
      </c>
      <c r="I222" s="178">
        <f t="shared" si="132"/>
        <v>0</v>
      </c>
      <c r="J222" s="219">
        <f t="shared" si="127"/>
        <v>0</v>
      </c>
      <c r="K222" s="414"/>
    </row>
    <row r="223" spans="1:11" ht="62.25" customHeight="1" x14ac:dyDescent="0.2">
      <c r="A223" s="416"/>
      <c r="B223" s="60" t="s">
        <v>134</v>
      </c>
      <c r="C223" s="235">
        <v>901</v>
      </c>
      <c r="D223" s="220" t="s">
        <v>400</v>
      </c>
      <c r="E223" s="68" t="s">
        <v>341</v>
      </c>
      <c r="F223" s="261"/>
      <c r="G223" s="178">
        <f>G224</f>
        <v>226</v>
      </c>
      <c r="H223" s="178">
        <f t="shared" ref="H223:I223" si="133">H224</f>
        <v>226</v>
      </c>
      <c r="I223" s="178">
        <f t="shared" si="133"/>
        <v>0</v>
      </c>
      <c r="J223" s="219">
        <f t="shared" si="127"/>
        <v>0</v>
      </c>
      <c r="K223" s="414"/>
    </row>
    <row r="224" spans="1:11" ht="108" customHeight="1" x14ac:dyDescent="0.2">
      <c r="A224" s="412"/>
      <c r="B224" s="60" t="s">
        <v>726</v>
      </c>
      <c r="C224" s="235">
        <v>901</v>
      </c>
      <c r="D224" s="220" t="s">
        <v>400</v>
      </c>
      <c r="E224" s="282" t="s">
        <v>341</v>
      </c>
      <c r="F224" s="220" t="s">
        <v>417</v>
      </c>
      <c r="G224" s="178">
        <v>226</v>
      </c>
      <c r="H224" s="219">
        <v>226</v>
      </c>
      <c r="I224" s="219">
        <v>0</v>
      </c>
      <c r="J224" s="219">
        <f t="shared" si="127"/>
        <v>0</v>
      </c>
      <c r="K224" s="414"/>
    </row>
    <row r="225" spans="1:12" ht="93.75" customHeight="1" x14ac:dyDescent="0.2">
      <c r="A225" s="412"/>
      <c r="B225" s="62" t="s">
        <v>580</v>
      </c>
      <c r="C225" s="235">
        <v>901</v>
      </c>
      <c r="D225" s="220" t="s">
        <v>400</v>
      </c>
      <c r="E225" s="220" t="s">
        <v>303</v>
      </c>
      <c r="F225" s="220"/>
      <c r="G225" s="178">
        <f>G226</f>
        <v>524</v>
      </c>
      <c r="H225" s="178">
        <f t="shared" ref="H225:I225" si="134">H226</f>
        <v>524</v>
      </c>
      <c r="I225" s="178">
        <f t="shared" si="134"/>
        <v>0</v>
      </c>
      <c r="J225" s="219">
        <f t="shared" si="127"/>
        <v>0</v>
      </c>
      <c r="K225" s="414"/>
    </row>
    <row r="226" spans="1:12" ht="48.75" customHeight="1" x14ac:dyDescent="0.2">
      <c r="A226" s="412"/>
      <c r="B226" s="60" t="s">
        <v>513</v>
      </c>
      <c r="C226" s="235">
        <v>901</v>
      </c>
      <c r="D226" s="220" t="s">
        <v>400</v>
      </c>
      <c r="E226" s="220" t="s">
        <v>339</v>
      </c>
      <c r="F226" s="261"/>
      <c r="G226" s="178">
        <f>G229+G227</f>
        <v>524</v>
      </c>
      <c r="H226" s="178">
        <f t="shared" ref="H226:I226" si="135">H229+H227</f>
        <v>524</v>
      </c>
      <c r="I226" s="178">
        <f t="shared" si="135"/>
        <v>0</v>
      </c>
      <c r="J226" s="219">
        <f t="shared" si="127"/>
        <v>0</v>
      </c>
      <c r="K226" s="414"/>
    </row>
    <row r="227" spans="1:12" ht="81" hidden="1" customHeight="1" x14ac:dyDescent="0.2">
      <c r="A227" s="412"/>
      <c r="B227" s="60" t="s">
        <v>445</v>
      </c>
      <c r="C227" s="235">
        <v>901</v>
      </c>
      <c r="D227" s="220" t="s">
        <v>400</v>
      </c>
      <c r="E227" s="252" t="s">
        <v>26</v>
      </c>
      <c r="F227" s="261"/>
      <c r="G227" s="178">
        <f>G228</f>
        <v>0</v>
      </c>
      <c r="H227" s="178">
        <f t="shared" ref="H227:I227" si="136">H228</f>
        <v>0</v>
      </c>
      <c r="I227" s="178">
        <f t="shared" si="136"/>
        <v>0</v>
      </c>
      <c r="J227" s="219" t="e">
        <f t="shared" si="127"/>
        <v>#DIV/0!</v>
      </c>
      <c r="K227" s="414"/>
    </row>
    <row r="228" spans="1:12" ht="67.5" hidden="1" customHeight="1" x14ac:dyDescent="0.2">
      <c r="A228" s="412"/>
      <c r="B228" s="60" t="s">
        <v>777</v>
      </c>
      <c r="C228" s="235">
        <v>901</v>
      </c>
      <c r="D228" s="220" t="s">
        <v>400</v>
      </c>
      <c r="E228" s="252" t="s">
        <v>26</v>
      </c>
      <c r="F228" s="220" t="s">
        <v>417</v>
      </c>
      <c r="G228" s="178">
        <v>0</v>
      </c>
      <c r="H228" s="178">
        <v>0</v>
      </c>
      <c r="I228" s="178">
        <v>0</v>
      </c>
      <c r="J228" s="219" t="e">
        <f t="shared" si="127"/>
        <v>#DIV/0!</v>
      </c>
      <c r="K228" s="414"/>
    </row>
    <row r="229" spans="1:12" ht="68.25" customHeight="1" x14ac:dyDescent="0.2">
      <c r="A229" s="412"/>
      <c r="B229" s="259" t="s">
        <v>735</v>
      </c>
      <c r="C229" s="235">
        <v>901</v>
      </c>
      <c r="D229" s="220" t="s">
        <v>400</v>
      </c>
      <c r="E229" s="220" t="s">
        <v>734</v>
      </c>
      <c r="F229" s="261"/>
      <c r="G229" s="178">
        <f>G230</f>
        <v>524</v>
      </c>
      <c r="H229" s="178">
        <f t="shared" ref="H229:I229" si="137">H230</f>
        <v>524</v>
      </c>
      <c r="I229" s="178">
        <f t="shared" si="137"/>
        <v>0</v>
      </c>
      <c r="J229" s="219">
        <f t="shared" si="127"/>
        <v>0</v>
      </c>
      <c r="K229" s="414"/>
    </row>
    <row r="230" spans="1:12" ht="112.5" customHeight="1" x14ac:dyDescent="0.2">
      <c r="A230" s="412"/>
      <c r="B230" s="60" t="s">
        <v>726</v>
      </c>
      <c r="C230" s="235">
        <v>901</v>
      </c>
      <c r="D230" s="220" t="s">
        <v>400</v>
      </c>
      <c r="E230" s="220" t="s">
        <v>734</v>
      </c>
      <c r="F230" s="220" t="s">
        <v>417</v>
      </c>
      <c r="G230" s="178">
        <v>524</v>
      </c>
      <c r="H230" s="219">
        <v>524</v>
      </c>
      <c r="I230" s="219">
        <v>0</v>
      </c>
      <c r="J230" s="219">
        <f t="shared" si="127"/>
        <v>0</v>
      </c>
      <c r="K230" s="414"/>
      <c r="L230" s="88"/>
    </row>
    <row r="231" spans="1:12" ht="84" customHeight="1" x14ac:dyDescent="0.2">
      <c r="A231" s="412"/>
      <c r="B231" s="248" t="s">
        <v>527</v>
      </c>
      <c r="C231" s="235">
        <v>901</v>
      </c>
      <c r="D231" s="213" t="s">
        <v>400</v>
      </c>
      <c r="E231" s="213" t="s">
        <v>528</v>
      </c>
      <c r="F231" s="213"/>
      <c r="G231" s="178">
        <f>G232+G234</f>
        <v>180</v>
      </c>
      <c r="H231" s="178">
        <f t="shared" ref="H231:I231" si="138">H232+H234</f>
        <v>180</v>
      </c>
      <c r="I231" s="178">
        <f t="shared" si="138"/>
        <v>41</v>
      </c>
      <c r="J231" s="219">
        <f t="shared" si="127"/>
        <v>22.777777777777779</v>
      </c>
      <c r="K231" s="414"/>
    </row>
    <row r="232" spans="1:12" ht="237" customHeight="1" x14ac:dyDescent="0.2">
      <c r="A232" s="412"/>
      <c r="B232" s="60" t="s">
        <v>517</v>
      </c>
      <c r="C232" s="235">
        <v>901</v>
      </c>
      <c r="D232" s="220" t="s">
        <v>400</v>
      </c>
      <c r="E232" s="213" t="s">
        <v>561</v>
      </c>
      <c r="F232" s="220"/>
      <c r="G232" s="178">
        <f>G233</f>
        <v>140</v>
      </c>
      <c r="H232" s="178">
        <f t="shared" ref="H232:I232" si="139">H233</f>
        <v>140</v>
      </c>
      <c r="I232" s="178">
        <f t="shared" si="139"/>
        <v>21</v>
      </c>
      <c r="J232" s="219">
        <f t="shared" si="127"/>
        <v>15</v>
      </c>
      <c r="K232" s="414"/>
    </row>
    <row r="233" spans="1:12" ht="63.75" customHeight="1" x14ac:dyDescent="0.2">
      <c r="A233" s="412"/>
      <c r="B233" s="60" t="s">
        <v>154</v>
      </c>
      <c r="C233" s="235">
        <v>901</v>
      </c>
      <c r="D233" s="220" t="s">
        <v>400</v>
      </c>
      <c r="E233" s="213" t="s">
        <v>561</v>
      </c>
      <c r="F233" s="220" t="s">
        <v>153</v>
      </c>
      <c r="G233" s="178">
        <v>140</v>
      </c>
      <c r="H233" s="219">
        <v>140</v>
      </c>
      <c r="I233" s="219">
        <v>21</v>
      </c>
      <c r="J233" s="219">
        <f t="shared" si="127"/>
        <v>15</v>
      </c>
      <c r="K233" s="414"/>
    </row>
    <row r="234" spans="1:12" ht="108.75" customHeight="1" x14ac:dyDescent="0.2">
      <c r="A234" s="412"/>
      <c r="B234" s="62" t="s">
        <v>287</v>
      </c>
      <c r="C234" s="235">
        <v>901</v>
      </c>
      <c r="D234" s="220" t="s">
        <v>400</v>
      </c>
      <c r="E234" s="68" t="s">
        <v>562</v>
      </c>
      <c r="F234" s="220"/>
      <c r="G234" s="178">
        <f>G235</f>
        <v>40</v>
      </c>
      <c r="H234" s="178">
        <f t="shared" ref="H234:I234" si="140">H235</f>
        <v>40</v>
      </c>
      <c r="I234" s="178">
        <f t="shared" si="140"/>
        <v>20</v>
      </c>
      <c r="J234" s="219">
        <f t="shared" si="127"/>
        <v>50</v>
      </c>
      <c r="K234" s="414"/>
    </row>
    <row r="235" spans="1:12" ht="63.75" customHeight="1" x14ac:dyDescent="0.2">
      <c r="A235" s="412"/>
      <c r="B235" s="60" t="s">
        <v>154</v>
      </c>
      <c r="C235" s="235">
        <v>901</v>
      </c>
      <c r="D235" s="220" t="s">
        <v>400</v>
      </c>
      <c r="E235" s="68" t="s">
        <v>562</v>
      </c>
      <c r="F235" s="220" t="s">
        <v>153</v>
      </c>
      <c r="G235" s="178">
        <v>40</v>
      </c>
      <c r="H235" s="219">
        <v>40</v>
      </c>
      <c r="I235" s="219">
        <v>20</v>
      </c>
      <c r="J235" s="219">
        <f t="shared" si="127"/>
        <v>50</v>
      </c>
      <c r="K235" s="414"/>
    </row>
    <row r="236" spans="1:12" ht="63.75" customHeight="1" x14ac:dyDescent="0.2">
      <c r="A236" s="412"/>
      <c r="B236" s="259" t="s">
        <v>586</v>
      </c>
      <c r="C236" s="235">
        <v>901</v>
      </c>
      <c r="D236" s="61" t="s">
        <v>400</v>
      </c>
      <c r="E236" s="283" t="s">
        <v>292</v>
      </c>
      <c r="F236" s="61"/>
      <c r="G236" s="178">
        <f>G237</f>
        <v>7270</v>
      </c>
      <c r="H236" s="178">
        <f t="shared" ref="H236:I236" si="141">H237</f>
        <v>7270</v>
      </c>
      <c r="I236" s="178">
        <f t="shared" si="141"/>
        <v>4000</v>
      </c>
      <c r="J236" s="219">
        <f t="shared" si="127"/>
        <v>55.020632737276479</v>
      </c>
      <c r="K236" s="414"/>
    </row>
    <row r="237" spans="1:12" ht="78.75" customHeight="1" x14ac:dyDescent="0.2">
      <c r="A237" s="412"/>
      <c r="B237" s="62" t="s">
        <v>519</v>
      </c>
      <c r="C237" s="222">
        <v>901</v>
      </c>
      <c r="D237" s="220" t="s">
        <v>400</v>
      </c>
      <c r="E237" s="68" t="s">
        <v>518</v>
      </c>
      <c r="F237" s="220"/>
      <c r="G237" s="178">
        <f>G238</f>
        <v>7270</v>
      </c>
      <c r="H237" s="178">
        <f t="shared" ref="H237:I237" si="142">H238</f>
        <v>7270</v>
      </c>
      <c r="I237" s="178">
        <f t="shared" si="142"/>
        <v>4000</v>
      </c>
      <c r="J237" s="219">
        <f t="shared" si="127"/>
        <v>55.020632737276479</v>
      </c>
      <c r="K237" s="414"/>
    </row>
    <row r="238" spans="1:12" ht="61.5" customHeight="1" thickBot="1" x14ac:dyDescent="0.25">
      <c r="A238" s="412"/>
      <c r="B238" s="221" t="s">
        <v>154</v>
      </c>
      <c r="C238" s="237">
        <v>901</v>
      </c>
      <c r="D238" s="223" t="s">
        <v>400</v>
      </c>
      <c r="E238" s="224" t="s">
        <v>518</v>
      </c>
      <c r="F238" s="223" t="s">
        <v>153</v>
      </c>
      <c r="G238" s="232">
        <v>7270</v>
      </c>
      <c r="H238" s="226">
        <v>7270</v>
      </c>
      <c r="I238" s="227">
        <v>4000</v>
      </c>
      <c r="J238" s="228">
        <f t="shared" si="127"/>
        <v>55.020632737276479</v>
      </c>
      <c r="K238" s="414"/>
    </row>
    <row r="239" spans="1:12" ht="48" customHeight="1" thickBot="1" x14ac:dyDescent="0.25">
      <c r="A239" s="412"/>
      <c r="B239" s="198" t="s">
        <v>246</v>
      </c>
      <c r="C239" s="199">
        <v>901</v>
      </c>
      <c r="D239" s="200" t="s">
        <v>245</v>
      </c>
      <c r="E239" s="200"/>
      <c r="F239" s="200"/>
      <c r="G239" s="203">
        <f t="shared" ref="G239:I239" si="143">G240+G266+G271+G299</f>
        <v>181145.7</v>
      </c>
      <c r="H239" s="203">
        <f t="shared" si="143"/>
        <v>182789.5</v>
      </c>
      <c r="I239" s="204">
        <f t="shared" si="143"/>
        <v>11766.7</v>
      </c>
      <c r="J239" s="197">
        <f t="shared" si="127"/>
        <v>6.4372953588690818</v>
      </c>
      <c r="K239" s="414"/>
    </row>
    <row r="240" spans="1:12" ht="18.75" customHeight="1" thickBot="1" x14ac:dyDescent="0.25">
      <c r="A240" s="412"/>
      <c r="B240" s="205" t="s">
        <v>220</v>
      </c>
      <c r="C240" s="206">
        <v>901</v>
      </c>
      <c r="D240" s="207" t="s">
        <v>221</v>
      </c>
      <c r="E240" s="207"/>
      <c r="F240" s="207"/>
      <c r="G240" s="208">
        <f>G245+G252+G241+G261</f>
        <v>81385.5</v>
      </c>
      <c r="H240" s="208">
        <f t="shared" ref="H240:I240" si="144">H245+H252+H241+H261</f>
        <v>82968.800000000003</v>
      </c>
      <c r="I240" s="208">
        <f t="shared" si="144"/>
        <v>2303.3000000000002</v>
      </c>
      <c r="J240" s="230">
        <f t="shared" si="127"/>
        <v>2.7761037884120299</v>
      </c>
      <c r="K240" s="414"/>
    </row>
    <row r="241" spans="1:11" ht="111.75" customHeight="1" x14ac:dyDescent="0.2">
      <c r="A241" s="412"/>
      <c r="B241" s="211" t="s">
        <v>584</v>
      </c>
      <c r="C241" s="212">
        <v>901</v>
      </c>
      <c r="D241" s="213" t="s">
        <v>221</v>
      </c>
      <c r="E241" s="283" t="s">
        <v>307</v>
      </c>
      <c r="F241" s="260"/>
      <c r="G241" s="232">
        <f>G242</f>
        <v>104</v>
      </c>
      <c r="H241" s="232">
        <f t="shared" ref="H241:I241" si="145">H242</f>
        <v>104</v>
      </c>
      <c r="I241" s="233">
        <f t="shared" si="145"/>
        <v>5.3</v>
      </c>
      <c r="J241" s="234">
        <f t="shared" si="127"/>
        <v>5.0961538461538458</v>
      </c>
      <c r="K241" s="414"/>
    </row>
    <row r="242" spans="1:11" ht="81" customHeight="1" x14ac:dyDescent="0.2">
      <c r="A242" s="412"/>
      <c r="B242" s="60" t="s">
        <v>33</v>
      </c>
      <c r="C242" s="235">
        <v>901</v>
      </c>
      <c r="D242" s="220" t="s">
        <v>221</v>
      </c>
      <c r="E242" s="220" t="s">
        <v>34</v>
      </c>
      <c r="F242" s="261"/>
      <c r="G242" s="178">
        <f>G243</f>
        <v>104</v>
      </c>
      <c r="H242" s="178">
        <f t="shared" ref="H242:I242" si="146">H243</f>
        <v>104</v>
      </c>
      <c r="I242" s="178">
        <f t="shared" si="146"/>
        <v>5.3</v>
      </c>
      <c r="J242" s="219">
        <f t="shared" si="127"/>
        <v>5.0961538461538458</v>
      </c>
      <c r="K242" s="414"/>
    </row>
    <row r="243" spans="1:11" ht="94.5" customHeight="1" x14ac:dyDescent="0.2">
      <c r="A243" s="412"/>
      <c r="B243" s="62" t="s">
        <v>425</v>
      </c>
      <c r="C243" s="235">
        <v>901</v>
      </c>
      <c r="D243" s="220" t="s">
        <v>221</v>
      </c>
      <c r="E243" s="223" t="s">
        <v>426</v>
      </c>
      <c r="F243" s="223"/>
      <c r="G243" s="178">
        <f>G244</f>
        <v>104</v>
      </c>
      <c r="H243" s="178">
        <f t="shared" ref="H243:I243" si="147">H244</f>
        <v>104</v>
      </c>
      <c r="I243" s="178">
        <f t="shared" si="147"/>
        <v>5.3</v>
      </c>
      <c r="J243" s="219">
        <f t="shared" si="127"/>
        <v>5.0961538461538458</v>
      </c>
      <c r="K243" s="414"/>
    </row>
    <row r="244" spans="1:11" ht="18" customHeight="1" x14ac:dyDescent="0.2">
      <c r="A244" s="412"/>
      <c r="B244" s="60" t="s">
        <v>390</v>
      </c>
      <c r="C244" s="235">
        <v>901</v>
      </c>
      <c r="D244" s="220" t="s">
        <v>221</v>
      </c>
      <c r="E244" s="220" t="s">
        <v>426</v>
      </c>
      <c r="F244" s="220" t="s">
        <v>381</v>
      </c>
      <c r="G244" s="178">
        <v>104</v>
      </c>
      <c r="H244" s="219">
        <v>104</v>
      </c>
      <c r="I244" s="219">
        <v>5.3</v>
      </c>
      <c r="J244" s="219">
        <f t="shared" si="127"/>
        <v>5.0961538461538458</v>
      </c>
      <c r="K244" s="414"/>
    </row>
    <row r="245" spans="1:11" ht="78.75" customHeight="1" x14ac:dyDescent="0.2">
      <c r="A245" s="412"/>
      <c r="B245" s="248" t="s">
        <v>587</v>
      </c>
      <c r="C245" s="212">
        <v>901</v>
      </c>
      <c r="D245" s="213" t="s">
        <v>221</v>
      </c>
      <c r="E245" s="213" t="s">
        <v>308</v>
      </c>
      <c r="F245" s="218"/>
      <c r="G245" s="178">
        <f t="shared" ref="G245:I245" si="148">G246+G250+G248</f>
        <v>5620</v>
      </c>
      <c r="H245" s="178">
        <f t="shared" si="148"/>
        <v>5620</v>
      </c>
      <c r="I245" s="178">
        <f t="shared" si="148"/>
        <v>2298</v>
      </c>
      <c r="J245" s="219">
        <f t="shared" si="127"/>
        <v>40.889679715302492</v>
      </c>
      <c r="K245" s="414"/>
    </row>
    <row r="246" spans="1:11" ht="48" customHeight="1" x14ac:dyDescent="0.2">
      <c r="A246" s="412"/>
      <c r="B246" s="60" t="s">
        <v>345</v>
      </c>
      <c r="C246" s="235">
        <v>901</v>
      </c>
      <c r="D246" s="220" t="s">
        <v>221</v>
      </c>
      <c r="E246" s="68" t="s">
        <v>128</v>
      </c>
      <c r="F246" s="261"/>
      <c r="G246" s="178">
        <f>G247</f>
        <v>5190</v>
      </c>
      <c r="H246" s="178">
        <f t="shared" ref="H246:I246" si="149">H247</f>
        <v>5190</v>
      </c>
      <c r="I246" s="178">
        <f t="shared" si="149"/>
        <v>2298</v>
      </c>
      <c r="J246" s="219">
        <f t="shared" si="127"/>
        <v>44.277456647398843</v>
      </c>
      <c r="K246" s="414"/>
    </row>
    <row r="247" spans="1:11" ht="63" customHeight="1" x14ac:dyDescent="0.2">
      <c r="A247" s="412"/>
      <c r="B247" s="60" t="s">
        <v>154</v>
      </c>
      <c r="C247" s="235">
        <v>901</v>
      </c>
      <c r="D247" s="220" t="s">
        <v>221</v>
      </c>
      <c r="E247" s="68" t="s">
        <v>128</v>
      </c>
      <c r="F247" s="220" t="s">
        <v>153</v>
      </c>
      <c r="G247" s="178">
        <v>5190</v>
      </c>
      <c r="H247" s="219">
        <v>5190</v>
      </c>
      <c r="I247" s="219">
        <v>2298</v>
      </c>
      <c r="J247" s="219">
        <f t="shared" si="127"/>
        <v>44.277456647398843</v>
      </c>
      <c r="K247" s="414"/>
    </row>
    <row r="248" spans="1:11" ht="63" customHeight="1" x14ac:dyDescent="0.2">
      <c r="A248" s="412"/>
      <c r="B248" s="221" t="s">
        <v>598</v>
      </c>
      <c r="C248" s="237">
        <v>901</v>
      </c>
      <c r="D248" s="223" t="s">
        <v>221</v>
      </c>
      <c r="E248" s="68" t="s">
        <v>599</v>
      </c>
      <c r="F248" s="223"/>
      <c r="G248" s="178">
        <f>G249</f>
        <v>376</v>
      </c>
      <c r="H248" s="178">
        <f t="shared" ref="H248:I248" si="150">H249</f>
        <v>376</v>
      </c>
      <c r="I248" s="178">
        <f t="shared" si="150"/>
        <v>0</v>
      </c>
      <c r="J248" s="219">
        <f t="shared" si="127"/>
        <v>0</v>
      </c>
      <c r="K248" s="414"/>
    </row>
    <row r="249" spans="1:11" ht="63" customHeight="1" x14ac:dyDescent="0.2">
      <c r="A249" s="412"/>
      <c r="B249" s="221" t="s">
        <v>154</v>
      </c>
      <c r="C249" s="237">
        <v>901</v>
      </c>
      <c r="D249" s="223" t="s">
        <v>221</v>
      </c>
      <c r="E249" s="68" t="s">
        <v>599</v>
      </c>
      <c r="F249" s="223" t="s">
        <v>153</v>
      </c>
      <c r="G249" s="178">
        <v>376</v>
      </c>
      <c r="H249" s="219">
        <v>376</v>
      </c>
      <c r="I249" s="219">
        <v>0</v>
      </c>
      <c r="J249" s="219">
        <f t="shared" si="127"/>
        <v>0</v>
      </c>
      <c r="K249" s="414"/>
    </row>
    <row r="250" spans="1:11" ht="47.25" customHeight="1" x14ac:dyDescent="0.2">
      <c r="A250" s="412"/>
      <c r="B250" s="60" t="s">
        <v>371</v>
      </c>
      <c r="C250" s="235">
        <v>901</v>
      </c>
      <c r="D250" s="220" t="s">
        <v>221</v>
      </c>
      <c r="E250" s="68" t="s">
        <v>129</v>
      </c>
      <c r="F250" s="261"/>
      <c r="G250" s="178">
        <f>G251</f>
        <v>54</v>
      </c>
      <c r="H250" s="178">
        <f>H251</f>
        <v>54</v>
      </c>
      <c r="I250" s="178">
        <f t="shared" ref="I250" si="151">I251</f>
        <v>0</v>
      </c>
      <c r="J250" s="219">
        <f t="shared" si="127"/>
        <v>0</v>
      </c>
      <c r="K250" s="414"/>
    </row>
    <row r="251" spans="1:11" ht="62.25" customHeight="1" x14ac:dyDescent="0.2">
      <c r="A251" s="412"/>
      <c r="B251" s="221" t="s">
        <v>154</v>
      </c>
      <c r="C251" s="237">
        <v>901</v>
      </c>
      <c r="D251" s="223" t="s">
        <v>221</v>
      </c>
      <c r="E251" s="224" t="s">
        <v>129</v>
      </c>
      <c r="F251" s="223" t="s">
        <v>153</v>
      </c>
      <c r="G251" s="178">
        <v>54</v>
      </c>
      <c r="H251" s="219">
        <v>54</v>
      </c>
      <c r="I251" s="219">
        <v>0</v>
      </c>
      <c r="J251" s="219">
        <f t="shared" si="127"/>
        <v>0</v>
      </c>
      <c r="K251" s="414"/>
    </row>
    <row r="252" spans="1:11" ht="157.5" customHeight="1" x14ac:dyDescent="0.2">
      <c r="A252" s="412"/>
      <c r="B252" s="62" t="s">
        <v>532</v>
      </c>
      <c r="C252" s="235">
        <v>901</v>
      </c>
      <c r="D252" s="220" t="s">
        <v>221</v>
      </c>
      <c r="E252" s="68" t="s">
        <v>161</v>
      </c>
      <c r="F252" s="220"/>
      <c r="G252" s="178">
        <f t="shared" ref="G252:I252" si="152">G253+G258</f>
        <v>75661.5</v>
      </c>
      <c r="H252" s="178">
        <f t="shared" si="152"/>
        <v>75661.5</v>
      </c>
      <c r="I252" s="178">
        <f t="shared" si="152"/>
        <v>0</v>
      </c>
      <c r="J252" s="219">
        <f t="shared" si="127"/>
        <v>0</v>
      </c>
      <c r="K252" s="414"/>
    </row>
    <row r="253" spans="1:11" ht="95.25" customHeight="1" x14ac:dyDescent="0.2">
      <c r="A253" s="412"/>
      <c r="B253" s="62" t="s">
        <v>424</v>
      </c>
      <c r="C253" s="235">
        <v>901</v>
      </c>
      <c r="D253" s="220" t="s">
        <v>221</v>
      </c>
      <c r="E253" s="68" t="s">
        <v>600</v>
      </c>
      <c r="F253" s="220"/>
      <c r="G253" s="178">
        <f>G254+G256</f>
        <v>75661.5</v>
      </c>
      <c r="H253" s="178">
        <f>H256</f>
        <v>75661.5</v>
      </c>
      <c r="I253" s="178">
        <f t="shared" ref="I253" si="153">I254</f>
        <v>0</v>
      </c>
      <c r="J253" s="219">
        <f t="shared" si="127"/>
        <v>0</v>
      </c>
      <c r="K253" s="414"/>
    </row>
    <row r="254" spans="1:11" ht="95.25" hidden="1" customHeight="1" x14ac:dyDescent="0.2">
      <c r="A254" s="412"/>
      <c r="B254" s="259" t="s">
        <v>432</v>
      </c>
      <c r="C254" s="235">
        <v>901</v>
      </c>
      <c r="D254" s="220" t="s">
        <v>221</v>
      </c>
      <c r="E254" s="251" t="s">
        <v>601</v>
      </c>
      <c r="F254" s="220"/>
      <c r="G254" s="178">
        <f>G255</f>
        <v>0</v>
      </c>
      <c r="H254" s="178">
        <f t="shared" ref="H254:I254" si="154">H255</f>
        <v>0</v>
      </c>
      <c r="I254" s="178">
        <f t="shared" si="154"/>
        <v>0</v>
      </c>
      <c r="J254" s="219" t="e">
        <f t="shared" si="127"/>
        <v>#DIV/0!</v>
      </c>
      <c r="K254" s="414"/>
    </row>
    <row r="255" spans="1:11" ht="15.75" hidden="1" customHeight="1" x14ac:dyDescent="0.2">
      <c r="A255" s="412"/>
      <c r="B255" s="221" t="s">
        <v>35</v>
      </c>
      <c r="C255" s="237">
        <v>901</v>
      </c>
      <c r="D255" s="223" t="s">
        <v>221</v>
      </c>
      <c r="E255" s="268" t="s">
        <v>601</v>
      </c>
      <c r="F255" s="223" t="s">
        <v>389</v>
      </c>
      <c r="G255" s="178">
        <v>0</v>
      </c>
      <c r="H255" s="219">
        <v>0</v>
      </c>
      <c r="I255" s="219">
        <v>0</v>
      </c>
      <c r="J255" s="219" t="e">
        <f t="shared" si="127"/>
        <v>#DIV/0!</v>
      </c>
      <c r="K255" s="414"/>
    </row>
    <row r="256" spans="1:11" ht="99" customHeight="1" x14ac:dyDescent="0.2">
      <c r="A256" s="412"/>
      <c r="B256" s="221" t="s">
        <v>739</v>
      </c>
      <c r="C256" s="284">
        <v>901</v>
      </c>
      <c r="D256" s="285" t="s">
        <v>221</v>
      </c>
      <c r="E256" s="224" t="s">
        <v>738</v>
      </c>
      <c r="F256" s="285"/>
      <c r="G256" s="178">
        <f>G257</f>
        <v>75661.5</v>
      </c>
      <c r="H256" s="178">
        <f t="shared" ref="H256:I256" si="155">H257</f>
        <v>75661.5</v>
      </c>
      <c r="I256" s="178">
        <f t="shared" si="155"/>
        <v>0</v>
      </c>
      <c r="J256" s="219">
        <f t="shared" si="127"/>
        <v>0</v>
      </c>
      <c r="K256" s="414"/>
    </row>
    <row r="257" spans="1:11" ht="31.5" customHeight="1" x14ac:dyDescent="0.2">
      <c r="A257" s="412"/>
      <c r="B257" s="221" t="s">
        <v>143</v>
      </c>
      <c r="C257" s="284">
        <v>901</v>
      </c>
      <c r="D257" s="285" t="s">
        <v>221</v>
      </c>
      <c r="E257" s="224" t="s">
        <v>738</v>
      </c>
      <c r="F257" s="285">
        <v>850</v>
      </c>
      <c r="G257" s="178">
        <v>75661.5</v>
      </c>
      <c r="H257" s="219">
        <v>75661.5</v>
      </c>
      <c r="I257" s="219">
        <v>0</v>
      </c>
      <c r="J257" s="219">
        <f t="shared" si="127"/>
        <v>0</v>
      </c>
      <c r="K257" s="414"/>
    </row>
    <row r="258" spans="1:11" ht="94.5" hidden="1" customHeight="1" x14ac:dyDescent="0.2">
      <c r="A258" s="412"/>
      <c r="B258" s="60" t="s">
        <v>602</v>
      </c>
      <c r="C258" s="237">
        <v>901</v>
      </c>
      <c r="D258" s="223" t="s">
        <v>221</v>
      </c>
      <c r="E258" s="68" t="s">
        <v>479</v>
      </c>
      <c r="F258" s="220"/>
      <c r="G258" s="178">
        <f>G259</f>
        <v>0</v>
      </c>
      <c r="H258" s="178">
        <f t="shared" ref="H258:I258" si="156">H259</f>
        <v>0</v>
      </c>
      <c r="I258" s="178">
        <f t="shared" si="156"/>
        <v>0</v>
      </c>
      <c r="J258" s="219" t="e">
        <f t="shared" si="127"/>
        <v>#DIV/0!</v>
      </c>
      <c r="K258" s="414"/>
    </row>
    <row r="259" spans="1:11" ht="90.75" hidden="1" customHeight="1" x14ac:dyDescent="0.2">
      <c r="A259" s="412"/>
      <c r="B259" s="60" t="s">
        <v>603</v>
      </c>
      <c r="C259" s="237">
        <v>901</v>
      </c>
      <c r="D259" s="223" t="s">
        <v>221</v>
      </c>
      <c r="E259" s="68" t="s">
        <v>604</v>
      </c>
      <c r="F259" s="220"/>
      <c r="G259" s="178">
        <f>G260</f>
        <v>0</v>
      </c>
      <c r="H259" s="178">
        <f t="shared" ref="H259:I259" si="157">H260</f>
        <v>0</v>
      </c>
      <c r="I259" s="178">
        <f t="shared" si="157"/>
        <v>0</v>
      </c>
      <c r="J259" s="219" t="e">
        <f t="shared" si="127"/>
        <v>#DIV/0!</v>
      </c>
      <c r="K259" s="414"/>
    </row>
    <row r="260" spans="1:11" ht="66" hidden="1" customHeight="1" thickBot="1" x14ac:dyDescent="0.25">
      <c r="A260" s="412"/>
      <c r="B260" s="221" t="s">
        <v>154</v>
      </c>
      <c r="C260" s="237">
        <v>901</v>
      </c>
      <c r="D260" s="223" t="s">
        <v>221</v>
      </c>
      <c r="E260" s="241" t="s">
        <v>604</v>
      </c>
      <c r="F260" s="61" t="s">
        <v>153</v>
      </c>
      <c r="G260" s="232">
        <v>0</v>
      </c>
      <c r="H260" s="226">
        <v>0</v>
      </c>
      <c r="I260" s="227">
        <v>0</v>
      </c>
      <c r="J260" s="228" t="e">
        <f t="shared" si="127"/>
        <v>#DIV/0!</v>
      </c>
      <c r="K260" s="414"/>
    </row>
    <row r="261" spans="1:11" ht="34.5" customHeight="1" x14ac:dyDescent="0.2">
      <c r="A261" s="412"/>
      <c r="B261" s="351" t="s">
        <v>149</v>
      </c>
      <c r="C261" s="258">
        <v>901</v>
      </c>
      <c r="D261" s="220" t="s">
        <v>221</v>
      </c>
      <c r="E261" s="68" t="s">
        <v>55</v>
      </c>
      <c r="F261" s="220"/>
      <c r="G261" s="338">
        <f>G262+G264</f>
        <v>0</v>
      </c>
      <c r="H261" s="338">
        <v>1583.3</v>
      </c>
      <c r="I261" s="338">
        <f t="shared" ref="I261" si="158">I262+I264</f>
        <v>0</v>
      </c>
      <c r="J261" s="219">
        <f t="shared" si="127"/>
        <v>0</v>
      </c>
      <c r="K261" s="414"/>
    </row>
    <row r="262" spans="1:11" ht="126.75" customHeight="1" x14ac:dyDescent="0.2">
      <c r="A262" s="412"/>
      <c r="B262" s="351" t="s">
        <v>801</v>
      </c>
      <c r="C262" s="258">
        <v>901</v>
      </c>
      <c r="D262" s="220" t="s">
        <v>221</v>
      </c>
      <c r="E262" s="68" t="s">
        <v>794</v>
      </c>
      <c r="F262" s="220"/>
      <c r="G262" s="338">
        <f>G263</f>
        <v>0</v>
      </c>
      <c r="H262" s="338">
        <v>1221.5</v>
      </c>
      <c r="I262" s="338">
        <f t="shared" ref="I262" si="159">I263</f>
        <v>0</v>
      </c>
      <c r="J262" s="219">
        <f t="shared" si="127"/>
        <v>0</v>
      </c>
      <c r="K262" s="414"/>
    </row>
    <row r="263" spans="1:11" ht="79.5" customHeight="1" x14ac:dyDescent="0.2">
      <c r="A263" s="412"/>
      <c r="B263" s="351" t="s">
        <v>476</v>
      </c>
      <c r="C263" s="258">
        <v>901</v>
      </c>
      <c r="D263" s="220" t="s">
        <v>221</v>
      </c>
      <c r="E263" s="68" t="s">
        <v>794</v>
      </c>
      <c r="F263" s="220" t="s">
        <v>344</v>
      </c>
      <c r="G263" s="338">
        <v>0</v>
      </c>
      <c r="H263" s="226">
        <v>1221.5</v>
      </c>
      <c r="I263" s="227">
        <v>0</v>
      </c>
      <c r="J263" s="219">
        <f t="shared" si="127"/>
        <v>0</v>
      </c>
      <c r="K263" s="414"/>
    </row>
    <row r="264" spans="1:11" ht="81" customHeight="1" x14ac:dyDescent="0.2">
      <c r="A264" s="412"/>
      <c r="B264" s="351" t="s">
        <v>795</v>
      </c>
      <c r="C264" s="258">
        <v>901</v>
      </c>
      <c r="D264" s="220" t="s">
        <v>221</v>
      </c>
      <c r="E264" s="68" t="s">
        <v>796</v>
      </c>
      <c r="F264" s="220"/>
      <c r="G264" s="338">
        <f>G265</f>
        <v>0</v>
      </c>
      <c r="H264" s="338">
        <f t="shared" ref="H264:I264" si="160">H265</f>
        <v>361.8</v>
      </c>
      <c r="I264" s="338">
        <f t="shared" si="160"/>
        <v>0</v>
      </c>
      <c r="J264" s="219">
        <f t="shared" si="127"/>
        <v>0</v>
      </c>
      <c r="K264" s="414"/>
    </row>
    <row r="265" spans="1:11" ht="78.75" customHeight="1" thickBot="1" x14ac:dyDescent="0.25">
      <c r="A265" s="412"/>
      <c r="B265" s="352" t="s">
        <v>476</v>
      </c>
      <c r="C265" s="267">
        <v>901</v>
      </c>
      <c r="D265" s="223" t="s">
        <v>221</v>
      </c>
      <c r="E265" s="224" t="s">
        <v>796</v>
      </c>
      <c r="F265" s="223" t="s">
        <v>344</v>
      </c>
      <c r="G265" s="353">
        <v>0</v>
      </c>
      <c r="H265" s="226">
        <v>361.8</v>
      </c>
      <c r="I265" s="227">
        <v>0</v>
      </c>
      <c r="J265" s="228">
        <f t="shared" si="127"/>
        <v>0</v>
      </c>
      <c r="K265" s="414"/>
    </row>
    <row r="266" spans="1:11" ht="16.5" customHeight="1" thickBot="1" x14ac:dyDescent="0.25">
      <c r="A266" s="412"/>
      <c r="B266" s="205" t="s">
        <v>222</v>
      </c>
      <c r="C266" s="206">
        <v>901</v>
      </c>
      <c r="D266" s="207" t="s">
        <v>223</v>
      </c>
      <c r="E266" s="207"/>
      <c r="F266" s="207"/>
      <c r="G266" s="208">
        <f>G267</f>
        <v>6995</v>
      </c>
      <c r="H266" s="208">
        <f t="shared" ref="H266:I267" si="161">H267</f>
        <v>6995</v>
      </c>
      <c r="I266" s="209">
        <f t="shared" si="161"/>
        <v>0</v>
      </c>
      <c r="J266" s="210">
        <f t="shared" si="127"/>
        <v>0</v>
      </c>
      <c r="K266" s="414"/>
    </row>
    <row r="267" spans="1:11" ht="111" customHeight="1" x14ac:dyDescent="0.2">
      <c r="A267" s="412"/>
      <c r="B267" s="259" t="s">
        <v>584</v>
      </c>
      <c r="C267" s="212">
        <v>901</v>
      </c>
      <c r="D267" s="213" t="s">
        <v>223</v>
      </c>
      <c r="E267" s="283" t="s">
        <v>307</v>
      </c>
      <c r="F267" s="218"/>
      <c r="G267" s="216">
        <f>G268</f>
        <v>6995</v>
      </c>
      <c r="H267" s="232">
        <f t="shared" si="161"/>
        <v>6995</v>
      </c>
      <c r="I267" s="233">
        <f t="shared" si="161"/>
        <v>0</v>
      </c>
      <c r="J267" s="234">
        <f t="shared" si="127"/>
        <v>0</v>
      </c>
      <c r="K267" s="414"/>
    </row>
    <row r="268" spans="1:11" ht="79.5" customHeight="1" x14ac:dyDescent="0.2">
      <c r="A268" s="412"/>
      <c r="B268" s="62" t="s">
        <v>588</v>
      </c>
      <c r="C268" s="235">
        <v>901</v>
      </c>
      <c r="D268" s="220" t="s">
        <v>223</v>
      </c>
      <c r="E268" s="68" t="s">
        <v>342</v>
      </c>
      <c r="F268" s="261"/>
      <c r="G268" s="178">
        <f>G269</f>
        <v>6995</v>
      </c>
      <c r="H268" s="178">
        <f t="shared" ref="H268:I268" si="162">H269</f>
        <v>6995</v>
      </c>
      <c r="I268" s="178">
        <f t="shared" si="162"/>
        <v>0</v>
      </c>
      <c r="J268" s="219">
        <f t="shared" si="127"/>
        <v>0</v>
      </c>
      <c r="K268" s="414"/>
    </row>
    <row r="269" spans="1:11" ht="78.75" customHeight="1" x14ac:dyDescent="0.2">
      <c r="A269" s="412"/>
      <c r="B269" s="60" t="s">
        <v>198</v>
      </c>
      <c r="C269" s="235">
        <v>901</v>
      </c>
      <c r="D269" s="220" t="s">
        <v>223</v>
      </c>
      <c r="E269" s="68" t="s">
        <v>343</v>
      </c>
      <c r="F269" s="261"/>
      <c r="G269" s="178">
        <f>G270</f>
        <v>6995</v>
      </c>
      <c r="H269" s="178">
        <f t="shared" ref="H269:I269" si="163">H270</f>
        <v>6995</v>
      </c>
      <c r="I269" s="178">
        <f t="shared" si="163"/>
        <v>0</v>
      </c>
      <c r="J269" s="219">
        <f t="shared" si="127"/>
        <v>0</v>
      </c>
      <c r="K269" s="414"/>
    </row>
    <row r="270" spans="1:11" ht="63" customHeight="1" thickBot="1" x14ac:dyDescent="0.25">
      <c r="A270" s="412"/>
      <c r="B270" s="221" t="s">
        <v>154</v>
      </c>
      <c r="C270" s="237">
        <v>901</v>
      </c>
      <c r="D270" s="223" t="s">
        <v>223</v>
      </c>
      <c r="E270" s="224" t="s">
        <v>343</v>
      </c>
      <c r="F270" s="223" t="s">
        <v>153</v>
      </c>
      <c r="G270" s="225">
        <v>6995</v>
      </c>
      <c r="H270" s="226">
        <v>6995</v>
      </c>
      <c r="I270" s="227">
        <v>0</v>
      </c>
      <c r="J270" s="228">
        <f t="shared" si="127"/>
        <v>0</v>
      </c>
      <c r="K270" s="414"/>
    </row>
    <row r="271" spans="1:11" ht="16.5" customHeight="1" thickBot="1" x14ac:dyDescent="0.25">
      <c r="A271" s="412"/>
      <c r="B271" s="205" t="s">
        <v>393</v>
      </c>
      <c r="C271" s="206">
        <v>901</v>
      </c>
      <c r="D271" s="207" t="s">
        <v>401</v>
      </c>
      <c r="E271" s="207"/>
      <c r="F271" s="207"/>
      <c r="G271" s="208">
        <f>G272+G290</f>
        <v>92735.2</v>
      </c>
      <c r="H271" s="208">
        <f>H272+H290</f>
        <v>92825.7</v>
      </c>
      <c r="I271" s="209">
        <f>I272+I290</f>
        <v>9463.4</v>
      </c>
      <c r="J271" s="230">
        <f t="shared" si="127"/>
        <v>10.194805964296526</v>
      </c>
      <c r="K271" s="414"/>
    </row>
    <row r="272" spans="1:11" ht="96" customHeight="1" x14ac:dyDescent="0.2">
      <c r="A272" s="412"/>
      <c r="B272" s="211" t="s">
        <v>579</v>
      </c>
      <c r="C272" s="212">
        <v>901</v>
      </c>
      <c r="D272" s="213" t="s">
        <v>401</v>
      </c>
      <c r="E272" s="214" t="s">
        <v>299</v>
      </c>
      <c r="F272" s="218"/>
      <c r="G272" s="216">
        <f>G273+G285</f>
        <v>29639.5</v>
      </c>
      <c r="H272" s="232">
        <f t="shared" ref="H272:I272" si="164">H273+H285</f>
        <v>29730</v>
      </c>
      <c r="I272" s="233">
        <f t="shared" si="164"/>
        <v>9463.4</v>
      </c>
      <c r="J272" s="234">
        <f t="shared" si="127"/>
        <v>31.831146989572822</v>
      </c>
      <c r="K272" s="414"/>
    </row>
    <row r="273" spans="1:11" ht="93.75" customHeight="1" x14ac:dyDescent="0.2">
      <c r="A273" s="412"/>
      <c r="B273" s="286" t="s">
        <v>268</v>
      </c>
      <c r="C273" s="237">
        <v>901</v>
      </c>
      <c r="D273" s="223" t="s">
        <v>401</v>
      </c>
      <c r="E273" s="68" t="s">
        <v>166</v>
      </c>
      <c r="F273" s="261"/>
      <c r="G273" s="178">
        <f>G277+G279+G281+G274+G283</f>
        <v>27911.1</v>
      </c>
      <c r="H273" s="178">
        <f t="shared" ref="H273:I273" si="165">H277+H279+H281+H274+H283</f>
        <v>28001.599999999999</v>
      </c>
      <c r="I273" s="178">
        <f t="shared" si="165"/>
        <v>9136.9</v>
      </c>
      <c r="J273" s="219">
        <f t="shared" si="127"/>
        <v>32.629921147363007</v>
      </c>
      <c r="K273" s="414"/>
    </row>
    <row r="274" spans="1:11" ht="62.25" customHeight="1" x14ac:dyDescent="0.2">
      <c r="A274" s="412"/>
      <c r="B274" s="62" t="s">
        <v>481</v>
      </c>
      <c r="C274" s="237">
        <v>901</v>
      </c>
      <c r="D274" s="220" t="s">
        <v>401</v>
      </c>
      <c r="E274" s="68" t="s">
        <v>482</v>
      </c>
      <c r="F274" s="261"/>
      <c r="G274" s="178">
        <f>G275+G276</f>
        <v>1730</v>
      </c>
      <c r="H274" s="178">
        <f t="shared" ref="H274:I274" si="166">H275+H276</f>
        <v>1730</v>
      </c>
      <c r="I274" s="178">
        <f t="shared" si="166"/>
        <v>0</v>
      </c>
      <c r="J274" s="219">
        <f t="shared" si="127"/>
        <v>0</v>
      </c>
      <c r="K274" s="414"/>
    </row>
    <row r="275" spans="1:11" ht="68.25" customHeight="1" x14ac:dyDescent="0.2">
      <c r="A275" s="412"/>
      <c r="B275" s="60" t="s">
        <v>154</v>
      </c>
      <c r="C275" s="237">
        <v>901</v>
      </c>
      <c r="D275" s="220" t="s">
        <v>401</v>
      </c>
      <c r="E275" s="68" t="s">
        <v>482</v>
      </c>
      <c r="F275" s="213" t="s">
        <v>153</v>
      </c>
      <c r="G275" s="178">
        <v>1730</v>
      </c>
      <c r="H275" s="219">
        <v>1730</v>
      </c>
      <c r="I275" s="219">
        <v>0</v>
      </c>
      <c r="J275" s="219">
        <f t="shared" si="127"/>
        <v>0</v>
      </c>
      <c r="K275" s="414"/>
    </row>
    <row r="276" spans="1:11" ht="16.5" hidden="1" customHeight="1" x14ac:dyDescent="0.2">
      <c r="A276" s="412"/>
      <c r="B276" s="221" t="s">
        <v>35</v>
      </c>
      <c r="C276" s="237">
        <v>901</v>
      </c>
      <c r="D276" s="220" t="s">
        <v>401</v>
      </c>
      <c r="E276" s="68" t="s">
        <v>482</v>
      </c>
      <c r="F276" s="213" t="s">
        <v>389</v>
      </c>
      <c r="G276" s="178">
        <v>0</v>
      </c>
      <c r="H276" s="219">
        <v>0</v>
      </c>
      <c r="I276" s="219">
        <v>0</v>
      </c>
      <c r="J276" s="219">
        <v>0</v>
      </c>
      <c r="K276" s="414"/>
    </row>
    <row r="277" spans="1:11" ht="61.5" customHeight="1" x14ac:dyDescent="0.2">
      <c r="A277" s="412"/>
      <c r="B277" s="62" t="s">
        <v>167</v>
      </c>
      <c r="C277" s="237">
        <v>901</v>
      </c>
      <c r="D277" s="223" t="s">
        <v>401</v>
      </c>
      <c r="E277" s="214" t="s">
        <v>168</v>
      </c>
      <c r="F277" s="220"/>
      <c r="G277" s="178">
        <f>G278</f>
        <v>15273.6</v>
      </c>
      <c r="H277" s="178">
        <f t="shared" ref="H277:I277" si="167">H278</f>
        <v>15273.6</v>
      </c>
      <c r="I277" s="178">
        <f t="shared" si="167"/>
        <v>6568.8</v>
      </c>
      <c r="J277" s="219">
        <f t="shared" si="127"/>
        <v>43.007542426147076</v>
      </c>
      <c r="K277" s="414"/>
    </row>
    <row r="278" spans="1:11" ht="63.75" customHeight="1" x14ac:dyDescent="0.2">
      <c r="A278" s="412"/>
      <c r="B278" s="60" t="s">
        <v>154</v>
      </c>
      <c r="C278" s="235">
        <v>901</v>
      </c>
      <c r="D278" s="220" t="s">
        <v>401</v>
      </c>
      <c r="E278" s="214" t="s">
        <v>168</v>
      </c>
      <c r="F278" s="220" t="s">
        <v>153</v>
      </c>
      <c r="G278" s="178">
        <v>15273.6</v>
      </c>
      <c r="H278" s="219">
        <v>15273.6</v>
      </c>
      <c r="I278" s="219">
        <v>6568.8</v>
      </c>
      <c r="J278" s="219">
        <f t="shared" si="127"/>
        <v>43.007542426147076</v>
      </c>
      <c r="K278" s="414"/>
    </row>
    <row r="279" spans="1:11" ht="16.5" customHeight="1" x14ac:dyDescent="0.2">
      <c r="A279" s="412"/>
      <c r="B279" s="60" t="s">
        <v>416</v>
      </c>
      <c r="C279" s="235">
        <v>901</v>
      </c>
      <c r="D279" s="220" t="s">
        <v>401</v>
      </c>
      <c r="E279" s="214" t="s">
        <v>169</v>
      </c>
      <c r="F279" s="220"/>
      <c r="G279" s="178">
        <f>G280</f>
        <v>1738</v>
      </c>
      <c r="H279" s="178">
        <f t="shared" ref="H279:I279" si="168">H280</f>
        <v>1738</v>
      </c>
      <c r="I279" s="178">
        <f t="shared" si="168"/>
        <v>635.79999999999995</v>
      </c>
      <c r="J279" s="219">
        <f t="shared" si="127"/>
        <v>36.582278481012651</v>
      </c>
      <c r="K279" s="414"/>
    </row>
    <row r="280" spans="1:11" ht="62.25" customHeight="1" x14ac:dyDescent="0.2">
      <c r="A280" s="412"/>
      <c r="B280" s="60" t="s">
        <v>154</v>
      </c>
      <c r="C280" s="235">
        <v>901</v>
      </c>
      <c r="D280" s="220" t="s">
        <v>401</v>
      </c>
      <c r="E280" s="214" t="s">
        <v>169</v>
      </c>
      <c r="F280" s="220" t="s">
        <v>153</v>
      </c>
      <c r="G280" s="178">
        <v>1738</v>
      </c>
      <c r="H280" s="219">
        <v>1738</v>
      </c>
      <c r="I280" s="219">
        <v>635.79999999999995</v>
      </c>
      <c r="J280" s="219">
        <f t="shared" si="127"/>
        <v>36.582278481012651</v>
      </c>
      <c r="K280" s="414"/>
    </row>
    <row r="281" spans="1:11" ht="45.75" customHeight="1" x14ac:dyDescent="0.2">
      <c r="A281" s="412"/>
      <c r="B281" s="60" t="s">
        <v>43</v>
      </c>
      <c r="C281" s="235">
        <v>901</v>
      </c>
      <c r="D281" s="220" t="s">
        <v>401</v>
      </c>
      <c r="E281" s="214" t="s">
        <v>170</v>
      </c>
      <c r="F281" s="220"/>
      <c r="G281" s="178">
        <f>G282</f>
        <v>8669.5</v>
      </c>
      <c r="H281" s="178">
        <f t="shared" ref="H281:I281" si="169">H282</f>
        <v>8760</v>
      </c>
      <c r="I281" s="178">
        <f t="shared" si="169"/>
        <v>1932.3</v>
      </c>
      <c r="J281" s="219">
        <f t="shared" si="127"/>
        <v>22.05821917808219</v>
      </c>
      <c r="K281" s="414"/>
    </row>
    <row r="282" spans="1:11" ht="62.25" customHeight="1" x14ac:dyDescent="0.2">
      <c r="A282" s="412"/>
      <c r="B282" s="60" t="s">
        <v>154</v>
      </c>
      <c r="C282" s="235">
        <v>901</v>
      </c>
      <c r="D282" s="220" t="s">
        <v>401</v>
      </c>
      <c r="E282" s="214" t="s">
        <v>170</v>
      </c>
      <c r="F282" s="220" t="s">
        <v>153</v>
      </c>
      <c r="G282" s="178">
        <v>8669.5</v>
      </c>
      <c r="H282" s="219">
        <v>8760</v>
      </c>
      <c r="I282" s="219">
        <v>1932.3</v>
      </c>
      <c r="J282" s="219">
        <f t="shared" si="127"/>
        <v>22.05821917808219</v>
      </c>
      <c r="K282" s="414"/>
    </row>
    <row r="283" spans="1:11" ht="64.5" customHeight="1" x14ac:dyDescent="0.2">
      <c r="A283" s="412"/>
      <c r="B283" s="60" t="s">
        <v>741</v>
      </c>
      <c r="C283" s="235">
        <v>901</v>
      </c>
      <c r="D283" s="220" t="s">
        <v>401</v>
      </c>
      <c r="E283" s="214" t="s">
        <v>742</v>
      </c>
      <c r="F283" s="220"/>
      <c r="G283" s="178">
        <f>G284</f>
        <v>500</v>
      </c>
      <c r="H283" s="178">
        <f t="shared" ref="H283:I283" si="170">H284</f>
        <v>500</v>
      </c>
      <c r="I283" s="178">
        <f t="shared" si="170"/>
        <v>0</v>
      </c>
      <c r="J283" s="219">
        <f t="shared" ref="J283:J346" si="171">I283/H283*100</f>
        <v>0</v>
      </c>
      <c r="K283" s="414"/>
    </row>
    <row r="284" spans="1:11" ht="62.25" customHeight="1" x14ac:dyDescent="0.2">
      <c r="A284" s="412"/>
      <c r="B284" s="60" t="s">
        <v>154</v>
      </c>
      <c r="C284" s="235">
        <v>901</v>
      </c>
      <c r="D284" s="220" t="s">
        <v>401</v>
      </c>
      <c r="E284" s="214" t="s">
        <v>742</v>
      </c>
      <c r="F284" s="220" t="s">
        <v>153</v>
      </c>
      <c r="G284" s="178">
        <v>500</v>
      </c>
      <c r="H284" s="219">
        <v>500</v>
      </c>
      <c r="I284" s="219">
        <v>0</v>
      </c>
      <c r="J284" s="219">
        <f t="shared" si="171"/>
        <v>0</v>
      </c>
      <c r="K284" s="414"/>
    </row>
    <row r="285" spans="1:11" ht="62.25" customHeight="1" x14ac:dyDescent="0.2">
      <c r="A285" s="412"/>
      <c r="B285" s="60" t="s">
        <v>209</v>
      </c>
      <c r="C285" s="235">
        <v>901</v>
      </c>
      <c r="D285" s="220" t="s">
        <v>401</v>
      </c>
      <c r="E285" s="220" t="s">
        <v>300</v>
      </c>
      <c r="F285" s="261"/>
      <c r="G285" s="178">
        <f>G286+G288</f>
        <v>1728.4</v>
      </c>
      <c r="H285" s="178">
        <f t="shared" ref="H285:I285" si="172">H286+H288</f>
        <v>1728.4</v>
      </c>
      <c r="I285" s="178">
        <f t="shared" si="172"/>
        <v>326.5</v>
      </c>
      <c r="J285" s="219">
        <f t="shared" si="171"/>
        <v>18.890303170562369</v>
      </c>
      <c r="K285" s="414"/>
    </row>
    <row r="286" spans="1:11" ht="63.75" customHeight="1" x14ac:dyDescent="0.2">
      <c r="A286" s="412"/>
      <c r="B286" s="60" t="s">
        <v>610</v>
      </c>
      <c r="C286" s="235">
        <v>901</v>
      </c>
      <c r="D286" s="220" t="s">
        <v>401</v>
      </c>
      <c r="E286" s="220" t="s">
        <v>611</v>
      </c>
      <c r="F286" s="261"/>
      <c r="G286" s="178">
        <f>G287</f>
        <v>653</v>
      </c>
      <c r="H286" s="219">
        <f>H287</f>
        <v>653</v>
      </c>
      <c r="I286" s="219">
        <f>I287</f>
        <v>326.5</v>
      </c>
      <c r="J286" s="219">
        <f t="shared" si="171"/>
        <v>50</v>
      </c>
      <c r="K286" s="414"/>
    </row>
    <row r="287" spans="1:11" ht="33.75" customHeight="1" x14ac:dyDescent="0.2">
      <c r="A287" s="412"/>
      <c r="B287" s="60" t="s">
        <v>103</v>
      </c>
      <c r="C287" s="235">
        <v>901</v>
      </c>
      <c r="D287" s="220" t="s">
        <v>401</v>
      </c>
      <c r="E287" s="220" t="s">
        <v>611</v>
      </c>
      <c r="F287" s="220" t="s">
        <v>99</v>
      </c>
      <c r="G287" s="178">
        <v>653</v>
      </c>
      <c r="H287" s="219">
        <v>653</v>
      </c>
      <c r="I287" s="219">
        <v>326.5</v>
      </c>
      <c r="J287" s="219">
        <f t="shared" si="171"/>
        <v>50</v>
      </c>
      <c r="K287" s="414"/>
    </row>
    <row r="288" spans="1:11" ht="48" customHeight="1" x14ac:dyDescent="0.2">
      <c r="A288" s="412"/>
      <c r="B288" s="248" t="s">
        <v>744</v>
      </c>
      <c r="C288" s="235">
        <v>901</v>
      </c>
      <c r="D288" s="220" t="s">
        <v>401</v>
      </c>
      <c r="E288" s="220" t="s">
        <v>743</v>
      </c>
      <c r="F288" s="261"/>
      <c r="G288" s="216">
        <f>G289</f>
        <v>1075.4000000000001</v>
      </c>
      <c r="H288" s="178">
        <f t="shared" ref="H288:I288" si="173">H289</f>
        <v>1075.4000000000001</v>
      </c>
      <c r="I288" s="178">
        <f t="shared" si="173"/>
        <v>0</v>
      </c>
      <c r="J288" s="219">
        <f t="shared" si="171"/>
        <v>0</v>
      </c>
      <c r="K288" s="414"/>
    </row>
    <row r="289" spans="1:11" ht="33.75" customHeight="1" x14ac:dyDescent="0.2">
      <c r="A289" s="412"/>
      <c r="B289" s="60" t="s">
        <v>103</v>
      </c>
      <c r="C289" s="235">
        <v>901</v>
      </c>
      <c r="D289" s="220" t="s">
        <v>401</v>
      </c>
      <c r="E289" s="220" t="s">
        <v>743</v>
      </c>
      <c r="F289" s="220" t="s">
        <v>99</v>
      </c>
      <c r="G289" s="178">
        <v>1075.4000000000001</v>
      </c>
      <c r="H289" s="219">
        <v>1075.4000000000001</v>
      </c>
      <c r="I289" s="219">
        <v>0</v>
      </c>
      <c r="J289" s="219">
        <f t="shared" si="171"/>
        <v>0</v>
      </c>
      <c r="K289" s="414"/>
    </row>
    <row r="290" spans="1:11" ht="77.25" customHeight="1" x14ac:dyDescent="0.2">
      <c r="A290" s="412"/>
      <c r="B290" s="248" t="s">
        <v>637</v>
      </c>
      <c r="C290" s="222">
        <v>901</v>
      </c>
      <c r="D290" s="61" t="s">
        <v>401</v>
      </c>
      <c r="E290" s="287" t="s">
        <v>430</v>
      </c>
      <c r="F290" s="213"/>
      <c r="G290" s="216">
        <f>G291+G293+G295+G297</f>
        <v>63095.7</v>
      </c>
      <c r="H290" s="178">
        <f t="shared" ref="H290:I290" si="174">H291+H293+H295+H297</f>
        <v>63095.7</v>
      </c>
      <c r="I290" s="178">
        <f t="shared" si="174"/>
        <v>0</v>
      </c>
      <c r="J290" s="219">
        <f t="shared" si="171"/>
        <v>0</v>
      </c>
      <c r="K290" s="414"/>
    </row>
    <row r="291" spans="1:11" ht="61.5" customHeight="1" x14ac:dyDescent="0.2">
      <c r="A291" s="412"/>
      <c r="B291" s="60" t="s">
        <v>418</v>
      </c>
      <c r="C291" s="237">
        <v>901</v>
      </c>
      <c r="D291" s="223" t="s">
        <v>401</v>
      </c>
      <c r="E291" s="251" t="s">
        <v>431</v>
      </c>
      <c r="F291" s="220"/>
      <c r="G291" s="178">
        <f>G292</f>
        <v>5695.7</v>
      </c>
      <c r="H291" s="178">
        <f t="shared" ref="H291:I291" si="175">H292</f>
        <v>5695.7</v>
      </c>
      <c r="I291" s="178">
        <f t="shared" si="175"/>
        <v>0</v>
      </c>
      <c r="J291" s="219">
        <f t="shared" si="171"/>
        <v>0</v>
      </c>
      <c r="K291" s="414"/>
    </row>
    <row r="292" spans="1:11" ht="92.25" customHeight="1" x14ac:dyDescent="0.2">
      <c r="A292" s="412"/>
      <c r="B292" s="239" t="s">
        <v>476</v>
      </c>
      <c r="C292" s="235">
        <v>901</v>
      </c>
      <c r="D292" s="220" t="s">
        <v>401</v>
      </c>
      <c r="E292" s="251" t="s">
        <v>431</v>
      </c>
      <c r="F292" s="220" t="s">
        <v>344</v>
      </c>
      <c r="G292" s="178">
        <v>5695.7</v>
      </c>
      <c r="H292" s="219">
        <v>5695.7</v>
      </c>
      <c r="I292" s="219">
        <v>0</v>
      </c>
      <c r="J292" s="219">
        <f t="shared" si="171"/>
        <v>0</v>
      </c>
      <c r="K292" s="414"/>
    </row>
    <row r="293" spans="1:11" ht="30" customHeight="1" x14ac:dyDescent="0.2">
      <c r="A293" s="412"/>
      <c r="B293" s="62" t="s">
        <v>640</v>
      </c>
      <c r="C293" s="235">
        <v>901</v>
      </c>
      <c r="D293" s="220" t="s">
        <v>401</v>
      </c>
      <c r="E293" s="251" t="s">
        <v>502</v>
      </c>
      <c r="F293" s="213"/>
      <c r="G293" s="178">
        <f>G294</f>
        <v>500</v>
      </c>
      <c r="H293" s="178">
        <f t="shared" ref="H293:I293" si="176">H294</f>
        <v>500</v>
      </c>
      <c r="I293" s="178">
        <f t="shared" si="176"/>
        <v>0</v>
      </c>
      <c r="J293" s="219">
        <f t="shared" si="171"/>
        <v>0</v>
      </c>
      <c r="K293" s="414"/>
    </row>
    <row r="294" spans="1:11" ht="66" customHeight="1" x14ac:dyDescent="0.2">
      <c r="A294" s="412"/>
      <c r="B294" s="60" t="s">
        <v>154</v>
      </c>
      <c r="C294" s="235">
        <v>901</v>
      </c>
      <c r="D294" s="220" t="s">
        <v>401</v>
      </c>
      <c r="E294" s="251" t="s">
        <v>638</v>
      </c>
      <c r="F294" s="213" t="s">
        <v>153</v>
      </c>
      <c r="G294" s="178">
        <v>500</v>
      </c>
      <c r="H294" s="219">
        <v>500</v>
      </c>
      <c r="I294" s="219">
        <v>0</v>
      </c>
      <c r="J294" s="219">
        <f t="shared" si="171"/>
        <v>0</v>
      </c>
      <c r="K294" s="414"/>
    </row>
    <row r="295" spans="1:11" ht="126.75" customHeight="1" x14ac:dyDescent="0.2">
      <c r="A295" s="412"/>
      <c r="B295" s="248" t="s">
        <v>514</v>
      </c>
      <c r="C295" s="235">
        <v>901</v>
      </c>
      <c r="D295" s="223" t="s">
        <v>401</v>
      </c>
      <c r="E295" s="224" t="s">
        <v>499</v>
      </c>
      <c r="F295" s="213"/>
      <c r="G295" s="178">
        <f>G296</f>
        <v>35900</v>
      </c>
      <c r="H295" s="178">
        <f t="shared" ref="H295:I295" si="177">H296</f>
        <v>35900</v>
      </c>
      <c r="I295" s="178">
        <f t="shared" si="177"/>
        <v>0</v>
      </c>
      <c r="J295" s="219">
        <f t="shared" si="171"/>
        <v>0</v>
      </c>
      <c r="K295" s="414"/>
    </row>
    <row r="296" spans="1:11" ht="60.75" customHeight="1" x14ac:dyDescent="0.2">
      <c r="A296" s="412"/>
      <c r="B296" s="60" t="s">
        <v>154</v>
      </c>
      <c r="C296" s="258">
        <v>901</v>
      </c>
      <c r="D296" s="220" t="s">
        <v>401</v>
      </c>
      <c r="E296" s="68" t="s">
        <v>499</v>
      </c>
      <c r="F296" s="220" t="s">
        <v>153</v>
      </c>
      <c r="G296" s="178">
        <v>35900</v>
      </c>
      <c r="H296" s="219">
        <v>35900</v>
      </c>
      <c r="I296" s="219">
        <v>0</v>
      </c>
      <c r="J296" s="219">
        <f t="shared" si="171"/>
        <v>0</v>
      </c>
      <c r="K296" s="414"/>
    </row>
    <row r="297" spans="1:11" ht="63" customHeight="1" x14ac:dyDescent="0.2">
      <c r="A297" s="412"/>
      <c r="B297" s="60" t="s">
        <v>718</v>
      </c>
      <c r="C297" s="235">
        <v>901</v>
      </c>
      <c r="D297" s="220" t="s">
        <v>401</v>
      </c>
      <c r="E297" s="68" t="s">
        <v>719</v>
      </c>
      <c r="F297" s="220"/>
      <c r="G297" s="178">
        <f>G298</f>
        <v>21000</v>
      </c>
      <c r="H297" s="219">
        <f>H298</f>
        <v>21000</v>
      </c>
      <c r="I297" s="219">
        <f>I298</f>
        <v>0</v>
      </c>
      <c r="J297" s="219">
        <f t="shared" si="171"/>
        <v>0</v>
      </c>
      <c r="K297" s="414"/>
    </row>
    <row r="298" spans="1:11" ht="60.75" customHeight="1" thickBot="1" x14ac:dyDescent="0.25">
      <c r="A298" s="412"/>
      <c r="B298" s="221" t="s">
        <v>154</v>
      </c>
      <c r="C298" s="237">
        <v>901</v>
      </c>
      <c r="D298" s="223" t="s">
        <v>401</v>
      </c>
      <c r="E298" s="224" t="s">
        <v>719</v>
      </c>
      <c r="F298" s="223" t="s">
        <v>153</v>
      </c>
      <c r="G298" s="225">
        <v>21000</v>
      </c>
      <c r="H298" s="226">
        <v>21000</v>
      </c>
      <c r="I298" s="227">
        <v>0</v>
      </c>
      <c r="J298" s="228">
        <f t="shared" si="171"/>
        <v>0</v>
      </c>
      <c r="K298" s="414"/>
    </row>
    <row r="299" spans="1:11" ht="45" customHeight="1" thickBot="1" x14ac:dyDescent="0.25">
      <c r="A299" s="412"/>
      <c r="B299" s="205" t="s">
        <v>362</v>
      </c>
      <c r="C299" s="206"/>
      <c r="D299" s="207" t="s">
        <v>361</v>
      </c>
      <c r="E299" s="238"/>
      <c r="F299" s="207"/>
      <c r="G299" s="208">
        <f>G300</f>
        <v>30</v>
      </c>
      <c r="H299" s="208">
        <f t="shared" ref="H299:I299" si="178">H300</f>
        <v>0</v>
      </c>
      <c r="I299" s="209">
        <f t="shared" si="178"/>
        <v>0</v>
      </c>
      <c r="J299" s="230">
        <v>0</v>
      </c>
      <c r="K299" s="414"/>
    </row>
    <row r="300" spans="1:11" ht="30.75" customHeight="1" x14ac:dyDescent="0.2">
      <c r="A300" s="412"/>
      <c r="B300" s="248" t="s">
        <v>149</v>
      </c>
      <c r="C300" s="212">
        <v>901</v>
      </c>
      <c r="D300" s="213" t="s">
        <v>361</v>
      </c>
      <c r="E300" s="214" t="s">
        <v>55</v>
      </c>
      <c r="F300" s="61"/>
      <c r="G300" s="232">
        <f>G301</f>
        <v>30</v>
      </c>
      <c r="H300" s="232">
        <f t="shared" ref="H300:I300" si="179">H301</f>
        <v>0</v>
      </c>
      <c r="I300" s="233">
        <f t="shared" si="179"/>
        <v>0</v>
      </c>
      <c r="J300" s="234">
        <v>0</v>
      </c>
      <c r="K300" s="414"/>
    </row>
    <row r="301" spans="1:11" ht="142.5" customHeight="1" x14ac:dyDescent="0.2">
      <c r="A301" s="412"/>
      <c r="B301" s="60" t="s">
        <v>363</v>
      </c>
      <c r="C301" s="235">
        <v>901</v>
      </c>
      <c r="D301" s="220" t="s">
        <v>361</v>
      </c>
      <c r="E301" s="68" t="s">
        <v>364</v>
      </c>
      <c r="F301" s="261"/>
      <c r="G301" s="178">
        <f>G302</f>
        <v>30</v>
      </c>
      <c r="H301" s="178">
        <f t="shared" ref="H301:I301" si="180">H302</f>
        <v>0</v>
      </c>
      <c r="I301" s="178">
        <f t="shared" si="180"/>
        <v>0</v>
      </c>
      <c r="J301" s="219">
        <v>0</v>
      </c>
      <c r="K301" s="414"/>
    </row>
    <row r="302" spans="1:11" ht="95.25" customHeight="1" thickBot="1" x14ac:dyDescent="0.25">
      <c r="A302" s="412"/>
      <c r="B302" s="288" t="s">
        <v>476</v>
      </c>
      <c r="C302" s="222">
        <v>901</v>
      </c>
      <c r="D302" s="61" t="s">
        <v>361</v>
      </c>
      <c r="E302" s="241" t="s">
        <v>364</v>
      </c>
      <c r="F302" s="61" t="s">
        <v>344</v>
      </c>
      <c r="G302" s="232">
        <v>30</v>
      </c>
      <c r="H302" s="226">
        <v>0</v>
      </c>
      <c r="I302" s="227">
        <v>0</v>
      </c>
      <c r="J302" s="228">
        <v>0</v>
      </c>
      <c r="K302" s="414"/>
    </row>
    <row r="303" spans="1:11" ht="30" customHeight="1" thickBot="1" x14ac:dyDescent="0.25">
      <c r="A303" s="412"/>
      <c r="B303" s="289" t="s">
        <v>248</v>
      </c>
      <c r="C303" s="199">
        <v>901</v>
      </c>
      <c r="D303" s="200" t="s">
        <v>247</v>
      </c>
      <c r="E303" s="207"/>
      <c r="F303" s="207"/>
      <c r="G303" s="203">
        <f>G304+G309</f>
        <v>4905</v>
      </c>
      <c r="H303" s="203">
        <f t="shared" ref="H303:I303" si="181">H304+H309</f>
        <v>4905</v>
      </c>
      <c r="I303" s="204">
        <f t="shared" si="181"/>
        <v>1294.2</v>
      </c>
      <c r="J303" s="197">
        <f t="shared" si="171"/>
        <v>26.38532110091743</v>
      </c>
      <c r="K303" s="414"/>
    </row>
    <row r="304" spans="1:11" ht="46.5" customHeight="1" thickBot="1" x14ac:dyDescent="0.25">
      <c r="A304" s="412"/>
      <c r="B304" s="290" t="s">
        <v>380</v>
      </c>
      <c r="C304" s="206">
        <v>901</v>
      </c>
      <c r="D304" s="207" t="s">
        <v>379</v>
      </c>
      <c r="E304" s="207"/>
      <c r="F304" s="207"/>
      <c r="G304" s="208">
        <f>G305</f>
        <v>927.9</v>
      </c>
      <c r="H304" s="208">
        <f t="shared" ref="H304:I304" si="182">H305</f>
        <v>927.9</v>
      </c>
      <c r="I304" s="209">
        <f t="shared" si="182"/>
        <v>0</v>
      </c>
      <c r="J304" s="230">
        <f t="shared" si="171"/>
        <v>0</v>
      </c>
      <c r="K304" s="414"/>
    </row>
    <row r="305" spans="1:11" ht="80.25" customHeight="1" x14ac:dyDescent="0.2">
      <c r="A305" s="412"/>
      <c r="B305" s="211" t="s">
        <v>589</v>
      </c>
      <c r="C305" s="212">
        <v>901</v>
      </c>
      <c r="D305" s="213" t="s">
        <v>379</v>
      </c>
      <c r="E305" s="214" t="s">
        <v>305</v>
      </c>
      <c r="F305" s="291"/>
      <c r="G305" s="232">
        <f>G306</f>
        <v>927.9</v>
      </c>
      <c r="H305" s="232">
        <f t="shared" ref="H305:I305" si="183">H306</f>
        <v>927.9</v>
      </c>
      <c r="I305" s="233">
        <f t="shared" si="183"/>
        <v>0</v>
      </c>
      <c r="J305" s="234">
        <f t="shared" si="171"/>
        <v>0</v>
      </c>
      <c r="K305" s="414"/>
    </row>
    <row r="306" spans="1:11" ht="30.75" customHeight="1" x14ac:dyDescent="0.2">
      <c r="A306" s="412"/>
      <c r="B306" s="62" t="s">
        <v>90</v>
      </c>
      <c r="C306" s="235">
        <v>901</v>
      </c>
      <c r="D306" s="220" t="s">
        <v>379</v>
      </c>
      <c r="E306" s="68" t="s">
        <v>323</v>
      </c>
      <c r="F306" s="236"/>
      <c r="G306" s="178">
        <f>G307</f>
        <v>927.9</v>
      </c>
      <c r="H306" s="178">
        <f t="shared" ref="H306:I306" si="184">H307</f>
        <v>927.9</v>
      </c>
      <c r="I306" s="178">
        <f t="shared" si="184"/>
        <v>0</v>
      </c>
      <c r="J306" s="219">
        <f t="shared" si="171"/>
        <v>0</v>
      </c>
      <c r="K306" s="414"/>
    </row>
    <row r="307" spans="1:11" ht="47.25" customHeight="1" x14ac:dyDescent="0.2">
      <c r="A307" s="412"/>
      <c r="B307" s="62" t="s">
        <v>92</v>
      </c>
      <c r="C307" s="235">
        <v>901</v>
      </c>
      <c r="D307" s="220" t="s">
        <v>379</v>
      </c>
      <c r="E307" s="68" t="s">
        <v>325</v>
      </c>
      <c r="F307" s="236"/>
      <c r="G307" s="178">
        <f>G308</f>
        <v>927.9</v>
      </c>
      <c r="H307" s="178">
        <f t="shared" ref="H307:I307" si="185">H308</f>
        <v>927.9</v>
      </c>
      <c r="I307" s="178">
        <f t="shared" si="185"/>
        <v>0</v>
      </c>
      <c r="J307" s="219">
        <f t="shared" si="171"/>
        <v>0</v>
      </c>
      <c r="K307" s="414"/>
    </row>
    <row r="308" spans="1:11" ht="63.75" customHeight="1" thickBot="1" x14ac:dyDescent="0.25">
      <c r="A308" s="412"/>
      <c r="B308" s="221" t="s">
        <v>154</v>
      </c>
      <c r="C308" s="237">
        <v>901</v>
      </c>
      <c r="D308" s="223" t="s">
        <v>379</v>
      </c>
      <c r="E308" s="224" t="s">
        <v>325</v>
      </c>
      <c r="F308" s="223" t="s">
        <v>153</v>
      </c>
      <c r="G308" s="232">
        <v>927.9</v>
      </c>
      <c r="H308" s="226">
        <v>927.9</v>
      </c>
      <c r="I308" s="227">
        <v>0</v>
      </c>
      <c r="J308" s="228">
        <f t="shared" si="171"/>
        <v>0</v>
      </c>
      <c r="K308" s="414"/>
    </row>
    <row r="309" spans="1:11" ht="30" customHeight="1" thickBot="1" x14ac:dyDescent="0.25">
      <c r="A309" s="412"/>
      <c r="B309" s="205" t="s">
        <v>108</v>
      </c>
      <c r="C309" s="206"/>
      <c r="D309" s="207" t="s">
        <v>107</v>
      </c>
      <c r="E309" s="207"/>
      <c r="F309" s="207"/>
      <c r="G309" s="208">
        <f>G310</f>
        <v>3977.1</v>
      </c>
      <c r="H309" s="208">
        <f t="shared" ref="H309:I309" si="186">H310</f>
        <v>3977.1</v>
      </c>
      <c r="I309" s="209">
        <f t="shared" si="186"/>
        <v>1294.2</v>
      </c>
      <c r="J309" s="230">
        <f t="shared" si="171"/>
        <v>32.541298936410954</v>
      </c>
      <c r="K309" s="414"/>
    </row>
    <row r="310" spans="1:11" ht="78.75" customHeight="1" x14ac:dyDescent="0.2">
      <c r="A310" s="412"/>
      <c r="B310" s="259" t="s">
        <v>589</v>
      </c>
      <c r="C310" s="212">
        <v>901</v>
      </c>
      <c r="D310" s="213" t="s">
        <v>107</v>
      </c>
      <c r="E310" s="214" t="s">
        <v>305</v>
      </c>
      <c r="F310" s="213"/>
      <c r="G310" s="232">
        <f>G311</f>
        <v>3977.1</v>
      </c>
      <c r="H310" s="232">
        <f t="shared" ref="H310:I310" si="187">H311</f>
        <v>3977.1</v>
      </c>
      <c r="I310" s="233">
        <f t="shared" si="187"/>
        <v>1294.2</v>
      </c>
      <c r="J310" s="234">
        <f t="shared" si="171"/>
        <v>32.541298936410954</v>
      </c>
      <c r="K310" s="414"/>
    </row>
    <row r="311" spans="1:11" ht="33" customHeight="1" x14ac:dyDescent="0.2">
      <c r="A311" s="412"/>
      <c r="B311" s="62" t="s">
        <v>90</v>
      </c>
      <c r="C311" s="235">
        <v>901</v>
      </c>
      <c r="D311" s="220" t="s">
        <v>107</v>
      </c>
      <c r="E311" s="68" t="s">
        <v>323</v>
      </c>
      <c r="F311" s="236"/>
      <c r="G311" s="178">
        <f>G314+G316+G312+G318</f>
        <v>3977.1</v>
      </c>
      <c r="H311" s="178">
        <f t="shared" ref="H311:I311" si="188">H314+H316+H312+H318</f>
        <v>3977.1</v>
      </c>
      <c r="I311" s="178">
        <f t="shared" si="188"/>
        <v>1294.2</v>
      </c>
      <c r="J311" s="219">
        <f t="shared" si="171"/>
        <v>32.541298936410954</v>
      </c>
      <c r="K311" s="414"/>
    </row>
    <row r="312" spans="1:11" ht="62.25" customHeight="1" x14ac:dyDescent="0.2">
      <c r="A312" s="412"/>
      <c r="B312" s="62" t="s">
        <v>91</v>
      </c>
      <c r="C312" s="237">
        <v>901</v>
      </c>
      <c r="D312" s="220" t="s">
        <v>107</v>
      </c>
      <c r="E312" s="224" t="s">
        <v>634</v>
      </c>
      <c r="F312" s="223"/>
      <c r="G312" s="178">
        <f>G313</f>
        <v>2201.1</v>
      </c>
      <c r="H312" s="178">
        <f t="shared" ref="H312:I312" si="189">H313</f>
        <v>2201.1</v>
      </c>
      <c r="I312" s="178">
        <f t="shared" si="189"/>
        <v>0</v>
      </c>
      <c r="J312" s="219">
        <f t="shared" si="171"/>
        <v>0</v>
      </c>
      <c r="K312" s="414"/>
    </row>
    <row r="313" spans="1:11" ht="67.5" customHeight="1" x14ac:dyDescent="0.2">
      <c r="A313" s="412"/>
      <c r="B313" s="60" t="s">
        <v>154</v>
      </c>
      <c r="C313" s="235">
        <v>901</v>
      </c>
      <c r="D313" s="220" t="s">
        <v>107</v>
      </c>
      <c r="E313" s="68" t="s">
        <v>634</v>
      </c>
      <c r="F313" s="220" t="s">
        <v>153</v>
      </c>
      <c r="G313" s="178">
        <v>2201.1</v>
      </c>
      <c r="H313" s="219">
        <v>2201.1</v>
      </c>
      <c r="I313" s="219">
        <v>0</v>
      </c>
      <c r="J313" s="219">
        <f t="shared" si="171"/>
        <v>0</v>
      </c>
      <c r="K313" s="414"/>
    </row>
    <row r="314" spans="1:11" ht="63.75" customHeight="1" x14ac:dyDescent="0.2">
      <c r="A314" s="412"/>
      <c r="B314" s="62" t="s">
        <v>93</v>
      </c>
      <c r="C314" s="237">
        <v>901</v>
      </c>
      <c r="D314" s="223" t="s">
        <v>107</v>
      </c>
      <c r="E314" s="224" t="s">
        <v>326</v>
      </c>
      <c r="F314" s="292"/>
      <c r="G314" s="178">
        <f>G315</f>
        <v>125</v>
      </c>
      <c r="H314" s="178">
        <f t="shared" ref="H314:I314" si="190">H315</f>
        <v>125</v>
      </c>
      <c r="I314" s="178">
        <f t="shared" si="190"/>
        <v>0</v>
      </c>
      <c r="J314" s="219">
        <f t="shared" si="171"/>
        <v>0</v>
      </c>
      <c r="K314" s="414"/>
    </row>
    <row r="315" spans="1:11" ht="63" customHeight="1" x14ac:dyDescent="0.2">
      <c r="A315" s="412"/>
      <c r="B315" s="60" t="s">
        <v>154</v>
      </c>
      <c r="C315" s="235">
        <v>901</v>
      </c>
      <c r="D315" s="220" t="s">
        <v>107</v>
      </c>
      <c r="E315" s="68" t="s">
        <v>326</v>
      </c>
      <c r="F315" s="220" t="s">
        <v>153</v>
      </c>
      <c r="G315" s="178">
        <v>125</v>
      </c>
      <c r="H315" s="219">
        <v>125</v>
      </c>
      <c r="I315" s="219">
        <v>0</v>
      </c>
      <c r="J315" s="219">
        <f t="shared" si="171"/>
        <v>0</v>
      </c>
      <c r="K315" s="414"/>
    </row>
    <row r="316" spans="1:11" ht="46.5" customHeight="1" x14ac:dyDescent="0.2">
      <c r="A316" s="412"/>
      <c r="B316" s="62" t="s">
        <v>94</v>
      </c>
      <c r="C316" s="212">
        <v>901</v>
      </c>
      <c r="D316" s="213" t="s">
        <v>107</v>
      </c>
      <c r="E316" s="214" t="s">
        <v>327</v>
      </c>
      <c r="F316" s="213"/>
      <c r="G316" s="178">
        <f>G317</f>
        <v>50</v>
      </c>
      <c r="H316" s="178">
        <f t="shared" ref="H316:I316" si="191">H317</f>
        <v>50</v>
      </c>
      <c r="I316" s="178">
        <f t="shared" si="191"/>
        <v>0</v>
      </c>
      <c r="J316" s="219">
        <f t="shared" si="171"/>
        <v>0</v>
      </c>
      <c r="K316" s="414"/>
    </row>
    <row r="317" spans="1:11" ht="63" customHeight="1" x14ac:dyDescent="0.2">
      <c r="A317" s="412"/>
      <c r="B317" s="240" t="s">
        <v>154</v>
      </c>
      <c r="C317" s="237">
        <v>901</v>
      </c>
      <c r="D317" s="223" t="s">
        <v>107</v>
      </c>
      <c r="E317" s="224" t="s">
        <v>327</v>
      </c>
      <c r="F317" s="223" t="s">
        <v>153</v>
      </c>
      <c r="G317" s="178">
        <v>50</v>
      </c>
      <c r="H317" s="219">
        <v>50</v>
      </c>
      <c r="I317" s="219">
        <v>0</v>
      </c>
      <c r="J317" s="219">
        <f t="shared" si="171"/>
        <v>0</v>
      </c>
      <c r="K317" s="414"/>
    </row>
    <row r="318" spans="1:11" ht="47.25" customHeight="1" x14ac:dyDescent="0.2">
      <c r="A318" s="412"/>
      <c r="B318" s="60" t="s">
        <v>616</v>
      </c>
      <c r="C318" s="237">
        <v>901</v>
      </c>
      <c r="D318" s="223" t="s">
        <v>107</v>
      </c>
      <c r="E318" s="68" t="s">
        <v>617</v>
      </c>
      <c r="F318" s="220"/>
      <c r="G318" s="178">
        <f>G319</f>
        <v>1601</v>
      </c>
      <c r="H318" s="178">
        <f t="shared" ref="H318:I318" si="192">H319</f>
        <v>1601</v>
      </c>
      <c r="I318" s="178">
        <f t="shared" si="192"/>
        <v>1294.2</v>
      </c>
      <c r="J318" s="219">
        <f t="shared" si="171"/>
        <v>80.836976889444102</v>
      </c>
      <c r="K318" s="414"/>
    </row>
    <row r="319" spans="1:11" ht="63" customHeight="1" thickBot="1" x14ac:dyDescent="0.25">
      <c r="A319" s="412"/>
      <c r="B319" s="240" t="s">
        <v>154</v>
      </c>
      <c r="C319" s="237">
        <v>901</v>
      </c>
      <c r="D319" s="223" t="s">
        <v>107</v>
      </c>
      <c r="E319" s="283" t="s">
        <v>617</v>
      </c>
      <c r="F319" s="61" t="s">
        <v>153</v>
      </c>
      <c r="G319" s="232">
        <v>1601</v>
      </c>
      <c r="H319" s="226">
        <v>1601</v>
      </c>
      <c r="I319" s="227">
        <v>1294.2</v>
      </c>
      <c r="J319" s="228">
        <f t="shared" si="171"/>
        <v>80.836976889444102</v>
      </c>
      <c r="K319" s="414"/>
    </row>
    <row r="320" spans="1:11" ht="18" customHeight="1" thickBot="1" x14ac:dyDescent="0.25">
      <c r="A320" s="412"/>
      <c r="B320" s="198" t="s">
        <v>250</v>
      </c>
      <c r="C320" s="199">
        <v>901</v>
      </c>
      <c r="D320" s="200" t="s">
        <v>249</v>
      </c>
      <c r="E320" s="274"/>
      <c r="F320" s="200"/>
      <c r="G320" s="203">
        <f>G321+G335</f>
        <v>67901</v>
      </c>
      <c r="H320" s="203">
        <f t="shared" ref="H320:I320" si="193">H321+H335</f>
        <v>67965.3</v>
      </c>
      <c r="I320" s="204">
        <f t="shared" si="193"/>
        <v>35763.5</v>
      </c>
      <c r="J320" s="197">
        <f t="shared" si="171"/>
        <v>52.620234148896571</v>
      </c>
      <c r="K320" s="414"/>
    </row>
    <row r="321" spans="1:12" ht="31.5" customHeight="1" thickBot="1" x14ac:dyDescent="0.25">
      <c r="A321" s="412"/>
      <c r="B321" s="205" t="s">
        <v>79</v>
      </c>
      <c r="C321" s="206">
        <v>901</v>
      </c>
      <c r="D321" s="207" t="s">
        <v>80</v>
      </c>
      <c r="E321" s="270"/>
      <c r="F321" s="207"/>
      <c r="G321" s="208">
        <f>G322</f>
        <v>63710</v>
      </c>
      <c r="H321" s="208">
        <f t="shared" ref="H321:I321" si="194">H322</f>
        <v>63710</v>
      </c>
      <c r="I321" s="209">
        <f t="shared" si="194"/>
        <v>34398.5</v>
      </c>
      <c r="J321" s="230">
        <f t="shared" si="171"/>
        <v>53.992308899701769</v>
      </c>
      <c r="K321" s="414"/>
    </row>
    <row r="322" spans="1:12" ht="62.25" customHeight="1" x14ac:dyDescent="0.2">
      <c r="A322" s="412"/>
      <c r="B322" s="248" t="s">
        <v>558</v>
      </c>
      <c r="C322" s="212">
        <v>901</v>
      </c>
      <c r="D322" s="213" t="s">
        <v>80</v>
      </c>
      <c r="E322" s="213" t="s">
        <v>56</v>
      </c>
      <c r="F322" s="218"/>
      <c r="G322" s="232">
        <f>G323</f>
        <v>63710</v>
      </c>
      <c r="H322" s="232">
        <f t="shared" ref="H322:I322" si="195">H323</f>
        <v>63710</v>
      </c>
      <c r="I322" s="233">
        <f t="shared" si="195"/>
        <v>34398.5</v>
      </c>
      <c r="J322" s="234">
        <f t="shared" si="171"/>
        <v>53.992308899701769</v>
      </c>
      <c r="K322" s="414"/>
    </row>
    <row r="323" spans="1:12" ht="33" customHeight="1" x14ac:dyDescent="0.2">
      <c r="A323" s="412"/>
      <c r="B323" s="60" t="s">
        <v>205</v>
      </c>
      <c r="C323" s="235">
        <v>901</v>
      </c>
      <c r="D323" s="220" t="s">
        <v>80</v>
      </c>
      <c r="E323" s="68" t="s">
        <v>57</v>
      </c>
      <c r="F323" s="220"/>
      <c r="G323" s="178">
        <f>G324+G327+G329+G331+G333</f>
        <v>63710</v>
      </c>
      <c r="H323" s="178">
        <f t="shared" ref="H323:I323" si="196">H324+H327+H329+H331+H333</f>
        <v>63710</v>
      </c>
      <c r="I323" s="178">
        <f t="shared" si="196"/>
        <v>34398.5</v>
      </c>
      <c r="J323" s="219">
        <f t="shared" si="171"/>
        <v>53.992308899701769</v>
      </c>
      <c r="K323" s="414"/>
    </row>
    <row r="324" spans="1:12" ht="65.25" customHeight="1" x14ac:dyDescent="0.2">
      <c r="A324" s="412"/>
      <c r="B324" s="62" t="s">
        <v>67</v>
      </c>
      <c r="C324" s="235">
        <v>901</v>
      </c>
      <c r="D324" s="220" t="s">
        <v>80</v>
      </c>
      <c r="E324" s="68" t="s">
        <v>559</v>
      </c>
      <c r="F324" s="220"/>
      <c r="G324" s="232">
        <f>G325+G326</f>
        <v>57483</v>
      </c>
      <c r="H324" s="232">
        <f t="shared" ref="H324:I324" si="197">H325+H326</f>
        <v>57483</v>
      </c>
      <c r="I324" s="233">
        <f t="shared" si="197"/>
        <v>33192.699999999997</v>
      </c>
      <c r="J324" s="234">
        <f t="shared" si="171"/>
        <v>57.743506775916352</v>
      </c>
      <c r="K324" s="414"/>
    </row>
    <row r="325" spans="1:12" ht="31.5" customHeight="1" x14ac:dyDescent="0.2">
      <c r="A325" s="412"/>
      <c r="B325" s="60" t="s">
        <v>98</v>
      </c>
      <c r="C325" s="235">
        <v>901</v>
      </c>
      <c r="D325" s="220" t="s">
        <v>80</v>
      </c>
      <c r="E325" s="68" t="s">
        <v>559</v>
      </c>
      <c r="F325" s="220" t="s">
        <v>99</v>
      </c>
      <c r="G325" s="178">
        <v>50432.800000000003</v>
      </c>
      <c r="H325" s="219">
        <v>50432.800000000003</v>
      </c>
      <c r="I325" s="219">
        <v>29200</v>
      </c>
      <c r="J325" s="219">
        <f t="shared" si="171"/>
        <v>57.898827747021777</v>
      </c>
      <c r="K325" s="414"/>
    </row>
    <row r="326" spans="1:12" ht="30.75" customHeight="1" x14ac:dyDescent="0.2">
      <c r="A326" s="412"/>
      <c r="B326" s="60" t="s">
        <v>101</v>
      </c>
      <c r="C326" s="235">
        <v>901</v>
      </c>
      <c r="D326" s="220" t="s">
        <v>80</v>
      </c>
      <c r="E326" s="68" t="s">
        <v>559</v>
      </c>
      <c r="F326" s="220" t="s">
        <v>100</v>
      </c>
      <c r="G326" s="178">
        <v>7050.2</v>
      </c>
      <c r="H326" s="219">
        <v>7050.2</v>
      </c>
      <c r="I326" s="219">
        <v>3992.7</v>
      </c>
      <c r="J326" s="219">
        <f t="shared" si="171"/>
        <v>56.63243595926356</v>
      </c>
      <c r="K326" s="414"/>
      <c r="L326" s="18"/>
    </row>
    <row r="327" spans="1:12" ht="132" customHeight="1" x14ac:dyDescent="0.2">
      <c r="A327" s="412"/>
      <c r="B327" s="286" t="s">
        <v>423</v>
      </c>
      <c r="C327" s="237">
        <v>901</v>
      </c>
      <c r="D327" s="223" t="s">
        <v>80</v>
      </c>
      <c r="E327" s="241" t="s">
        <v>560</v>
      </c>
      <c r="F327" s="61"/>
      <c r="G327" s="178">
        <f>G328</f>
        <v>1575.1</v>
      </c>
      <c r="H327" s="178">
        <f t="shared" ref="H327:I327" si="198">H328</f>
        <v>1575.1</v>
      </c>
      <c r="I327" s="178">
        <f t="shared" si="198"/>
        <v>643.79999999999995</v>
      </c>
      <c r="J327" s="219">
        <f t="shared" si="171"/>
        <v>40.87359532728081</v>
      </c>
      <c r="K327" s="414"/>
      <c r="L327" s="18"/>
    </row>
    <row r="328" spans="1:12" ht="33" customHeight="1" x14ac:dyDescent="0.2">
      <c r="A328" s="412"/>
      <c r="B328" s="60" t="s">
        <v>98</v>
      </c>
      <c r="C328" s="235">
        <v>901</v>
      </c>
      <c r="D328" s="220" t="s">
        <v>80</v>
      </c>
      <c r="E328" s="68" t="s">
        <v>560</v>
      </c>
      <c r="F328" s="220" t="s">
        <v>99</v>
      </c>
      <c r="G328" s="178">
        <v>1575.1</v>
      </c>
      <c r="H328" s="219">
        <v>1575.1</v>
      </c>
      <c r="I328" s="219">
        <v>643.79999999999995</v>
      </c>
      <c r="J328" s="219">
        <f t="shared" si="171"/>
        <v>40.87359532728081</v>
      </c>
      <c r="K328" s="414"/>
    </row>
    <row r="329" spans="1:12" ht="65.25" customHeight="1" x14ac:dyDescent="0.2">
      <c r="A329" s="412"/>
      <c r="B329" s="60" t="s">
        <v>648</v>
      </c>
      <c r="C329" s="235">
        <v>901</v>
      </c>
      <c r="D329" s="220" t="s">
        <v>80</v>
      </c>
      <c r="E329" s="68" t="s">
        <v>650</v>
      </c>
      <c r="F329" s="220"/>
      <c r="G329" s="178">
        <f>G330</f>
        <v>562</v>
      </c>
      <c r="H329" s="178">
        <f t="shared" ref="H329:I329" si="199">H330</f>
        <v>562</v>
      </c>
      <c r="I329" s="178">
        <f t="shared" si="199"/>
        <v>562</v>
      </c>
      <c r="J329" s="219">
        <f t="shared" si="171"/>
        <v>100</v>
      </c>
      <c r="K329" s="414"/>
    </row>
    <row r="330" spans="1:12" ht="29.25" customHeight="1" x14ac:dyDescent="0.2">
      <c r="A330" s="412"/>
      <c r="B330" s="60" t="s">
        <v>98</v>
      </c>
      <c r="C330" s="235">
        <v>901</v>
      </c>
      <c r="D330" s="220" t="s">
        <v>80</v>
      </c>
      <c r="E330" s="68" t="s">
        <v>650</v>
      </c>
      <c r="F330" s="220" t="s">
        <v>99</v>
      </c>
      <c r="G330" s="178">
        <v>562</v>
      </c>
      <c r="H330" s="219">
        <v>562</v>
      </c>
      <c r="I330" s="219">
        <v>562</v>
      </c>
      <c r="J330" s="219">
        <f t="shared" si="171"/>
        <v>100</v>
      </c>
      <c r="K330" s="414"/>
    </row>
    <row r="331" spans="1:12" ht="51.75" customHeight="1" x14ac:dyDescent="0.2">
      <c r="A331" s="412"/>
      <c r="B331" s="60" t="s">
        <v>649</v>
      </c>
      <c r="C331" s="235">
        <v>901</v>
      </c>
      <c r="D331" s="220" t="s">
        <v>80</v>
      </c>
      <c r="E331" s="68" t="s">
        <v>651</v>
      </c>
      <c r="F331" s="220"/>
      <c r="G331" s="178">
        <f>G332</f>
        <v>552</v>
      </c>
      <c r="H331" s="178">
        <f t="shared" ref="H331:I331" si="200">H332</f>
        <v>552</v>
      </c>
      <c r="I331" s="178">
        <f t="shared" si="200"/>
        <v>0</v>
      </c>
      <c r="J331" s="219">
        <f t="shared" si="171"/>
        <v>0</v>
      </c>
      <c r="K331" s="414"/>
    </row>
    <row r="332" spans="1:12" ht="33" customHeight="1" x14ac:dyDescent="0.2">
      <c r="A332" s="412"/>
      <c r="B332" s="60" t="s">
        <v>98</v>
      </c>
      <c r="C332" s="235">
        <v>901</v>
      </c>
      <c r="D332" s="220" t="s">
        <v>80</v>
      </c>
      <c r="E332" s="68" t="s">
        <v>651</v>
      </c>
      <c r="F332" s="220" t="s">
        <v>99</v>
      </c>
      <c r="G332" s="178">
        <v>552</v>
      </c>
      <c r="H332" s="219">
        <v>552</v>
      </c>
      <c r="I332" s="219">
        <v>0</v>
      </c>
      <c r="J332" s="219">
        <f t="shared" si="171"/>
        <v>0</v>
      </c>
      <c r="K332" s="414"/>
    </row>
    <row r="333" spans="1:12" ht="95.25" customHeight="1" x14ac:dyDescent="0.2">
      <c r="A333" s="412"/>
      <c r="B333" s="60" t="s">
        <v>785</v>
      </c>
      <c r="C333" s="235">
        <v>901</v>
      </c>
      <c r="D333" s="220" t="s">
        <v>80</v>
      </c>
      <c r="E333" s="68" t="s">
        <v>786</v>
      </c>
      <c r="F333" s="220"/>
      <c r="G333" s="338">
        <f>G334</f>
        <v>3537.9</v>
      </c>
      <c r="H333" s="178">
        <f t="shared" ref="H333:I333" si="201">H334</f>
        <v>3537.9</v>
      </c>
      <c r="I333" s="178">
        <f t="shared" si="201"/>
        <v>0</v>
      </c>
      <c r="J333" s="219">
        <f t="shared" si="171"/>
        <v>0</v>
      </c>
      <c r="K333" s="414"/>
    </row>
    <row r="334" spans="1:12" ht="34.5" customHeight="1" thickBot="1" x14ac:dyDescent="0.25">
      <c r="A334" s="412"/>
      <c r="B334" s="60" t="s">
        <v>98</v>
      </c>
      <c r="C334" s="235">
        <v>901</v>
      </c>
      <c r="D334" s="220" t="s">
        <v>80</v>
      </c>
      <c r="E334" s="68" t="s">
        <v>786</v>
      </c>
      <c r="F334" s="220" t="s">
        <v>99</v>
      </c>
      <c r="G334" s="340">
        <v>3537.9</v>
      </c>
      <c r="H334" s="226">
        <v>3537.9</v>
      </c>
      <c r="I334" s="227">
        <v>0</v>
      </c>
      <c r="J334" s="228">
        <f t="shared" si="171"/>
        <v>0</v>
      </c>
      <c r="K334" s="414"/>
    </row>
    <row r="335" spans="1:12" ht="21" customHeight="1" thickBot="1" x14ac:dyDescent="0.25">
      <c r="A335" s="412"/>
      <c r="B335" s="205" t="s">
        <v>715</v>
      </c>
      <c r="C335" s="206">
        <v>901</v>
      </c>
      <c r="D335" s="207" t="s">
        <v>224</v>
      </c>
      <c r="E335" s="207"/>
      <c r="F335" s="207"/>
      <c r="G335" s="208">
        <f>G336</f>
        <v>4191</v>
      </c>
      <c r="H335" s="208">
        <f t="shared" ref="H335:I335" si="202">H336</f>
        <v>4255.3</v>
      </c>
      <c r="I335" s="209">
        <f t="shared" si="202"/>
        <v>1365</v>
      </c>
      <c r="J335" s="210">
        <f t="shared" si="171"/>
        <v>32.07764434939957</v>
      </c>
      <c r="K335" s="414"/>
    </row>
    <row r="336" spans="1:12" ht="76.5" customHeight="1" x14ac:dyDescent="0.2">
      <c r="A336" s="412"/>
      <c r="B336" s="259" t="s">
        <v>642</v>
      </c>
      <c r="C336" s="212">
        <v>901</v>
      </c>
      <c r="D336" s="213" t="s">
        <v>224</v>
      </c>
      <c r="E336" s="214" t="s">
        <v>302</v>
      </c>
      <c r="F336" s="218"/>
      <c r="G336" s="232">
        <f>G337+G343</f>
        <v>4191</v>
      </c>
      <c r="H336" s="232">
        <f t="shared" ref="H336:I336" si="203">H337+H343</f>
        <v>4255.3</v>
      </c>
      <c r="I336" s="233">
        <f t="shared" si="203"/>
        <v>1365</v>
      </c>
      <c r="J336" s="234">
        <f t="shared" si="171"/>
        <v>32.07764434939957</v>
      </c>
      <c r="K336" s="414"/>
    </row>
    <row r="337" spans="1:11" ht="61.5" customHeight="1" x14ac:dyDescent="0.2">
      <c r="A337" s="412"/>
      <c r="B337" s="62" t="s">
        <v>643</v>
      </c>
      <c r="C337" s="235">
        <v>901</v>
      </c>
      <c r="D337" s="220" t="s">
        <v>224</v>
      </c>
      <c r="E337" s="214" t="s">
        <v>172</v>
      </c>
      <c r="F337" s="261"/>
      <c r="G337" s="178">
        <f>G338+G340</f>
        <v>3931</v>
      </c>
      <c r="H337" s="178">
        <f t="shared" ref="H337:I337" si="204">H338+H340</f>
        <v>3931</v>
      </c>
      <c r="I337" s="178">
        <f t="shared" si="204"/>
        <v>1347</v>
      </c>
      <c r="J337" s="219">
        <f t="shared" si="171"/>
        <v>34.266090053421522</v>
      </c>
      <c r="K337" s="414"/>
    </row>
    <row r="338" spans="1:11" ht="95.25" customHeight="1" x14ac:dyDescent="0.2">
      <c r="A338" s="412"/>
      <c r="B338" s="62" t="s">
        <v>88</v>
      </c>
      <c r="C338" s="235">
        <v>901</v>
      </c>
      <c r="D338" s="220" t="s">
        <v>224</v>
      </c>
      <c r="E338" s="214" t="s">
        <v>173</v>
      </c>
      <c r="F338" s="261"/>
      <c r="G338" s="178">
        <f>G339</f>
        <v>136</v>
      </c>
      <c r="H338" s="178">
        <f t="shared" ref="H338:I338" si="205">H339</f>
        <v>136</v>
      </c>
      <c r="I338" s="178">
        <f t="shared" si="205"/>
        <v>7</v>
      </c>
      <c r="J338" s="219">
        <f t="shared" si="171"/>
        <v>5.1470588235294112</v>
      </c>
      <c r="K338" s="414"/>
    </row>
    <row r="339" spans="1:11" ht="64.5" customHeight="1" x14ac:dyDescent="0.2">
      <c r="A339" s="412"/>
      <c r="B339" s="60" t="s">
        <v>154</v>
      </c>
      <c r="C339" s="235">
        <v>901</v>
      </c>
      <c r="D339" s="220" t="s">
        <v>224</v>
      </c>
      <c r="E339" s="214" t="s">
        <v>173</v>
      </c>
      <c r="F339" s="220" t="s">
        <v>153</v>
      </c>
      <c r="G339" s="178">
        <v>136</v>
      </c>
      <c r="H339" s="219">
        <v>136</v>
      </c>
      <c r="I339" s="219">
        <v>7</v>
      </c>
      <c r="J339" s="219">
        <f t="shared" si="171"/>
        <v>5.1470588235294112</v>
      </c>
      <c r="K339" s="414"/>
    </row>
    <row r="340" spans="1:11" ht="61.5" customHeight="1" x14ac:dyDescent="0.2">
      <c r="A340" s="412"/>
      <c r="B340" s="62" t="s">
        <v>647</v>
      </c>
      <c r="C340" s="237">
        <v>901</v>
      </c>
      <c r="D340" s="223" t="s">
        <v>224</v>
      </c>
      <c r="E340" s="220" t="s">
        <v>641</v>
      </c>
      <c r="F340" s="220"/>
      <c r="G340" s="178">
        <f>G341+G342</f>
        <v>3795</v>
      </c>
      <c r="H340" s="178">
        <f t="shared" ref="H340:I340" si="206">H341+H342</f>
        <v>3795</v>
      </c>
      <c r="I340" s="178">
        <f t="shared" si="206"/>
        <v>1340</v>
      </c>
      <c r="J340" s="219">
        <f t="shared" si="171"/>
        <v>35.30961791831357</v>
      </c>
      <c r="K340" s="414"/>
    </row>
    <row r="341" spans="1:11" ht="30.75" customHeight="1" x14ac:dyDescent="0.2">
      <c r="A341" s="412"/>
      <c r="B341" s="221" t="s">
        <v>196</v>
      </c>
      <c r="C341" s="237">
        <v>901</v>
      </c>
      <c r="D341" s="223" t="s">
        <v>224</v>
      </c>
      <c r="E341" s="220" t="s">
        <v>641</v>
      </c>
      <c r="F341" s="223" t="s">
        <v>188</v>
      </c>
      <c r="G341" s="178">
        <v>3078</v>
      </c>
      <c r="H341" s="219">
        <v>3078</v>
      </c>
      <c r="I341" s="219">
        <v>1241.9000000000001</v>
      </c>
      <c r="J341" s="219">
        <f t="shared" si="171"/>
        <v>40.347628330084476</v>
      </c>
      <c r="K341" s="414"/>
    </row>
    <row r="342" spans="1:11" ht="62.25" customHeight="1" x14ac:dyDescent="0.2">
      <c r="A342" s="412"/>
      <c r="B342" s="60" t="s">
        <v>154</v>
      </c>
      <c r="C342" s="237">
        <v>901</v>
      </c>
      <c r="D342" s="223" t="s">
        <v>224</v>
      </c>
      <c r="E342" s="220" t="s">
        <v>641</v>
      </c>
      <c r="F342" s="223" t="s">
        <v>153</v>
      </c>
      <c r="G342" s="178">
        <v>717</v>
      </c>
      <c r="H342" s="219">
        <v>717</v>
      </c>
      <c r="I342" s="219">
        <v>98.1</v>
      </c>
      <c r="J342" s="219">
        <f t="shared" si="171"/>
        <v>13.682008368200835</v>
      </c>
      <c r="K342" s="414"/>
    </row>
    <row r="343" spans="1:11" ht="62.25" customHeight="1" x14ac:dyDescent="0.2">
      <c r="A343" s="412"/>
      <c r="B343" s="62" t="s">
        <v>644</v>
      </c>
      <c r="C343" s="235">
        <v>901</v>
      </c>
      <c r="D343" s="220" t="s">
        <v>224</v>
      </c>
      <c r="E343" s="220" t="s">
        <v>174</v>
      </c>
      <c r="F343" s="261"/>
      <c r="G343" s="178">
        <f>G344+G353+G355</f>
        <v>260</v>
      </c>
      <c r="H343" s="178">
        <f t="shared" ref="H343:I343" si="207">H344+H353+H355</f>
        <v>324.3</v>
      </c>
      <c r="I343" s="178">
        <f t="shared" si="207"/>
        <v>18</v>
      </c>
      <c r="J343" s="219">
        <f t="shared" si="171"/>
        <v>5.5504162812210911</v>
      </c>
      <c r="K343" s="414"/>
    </row>
    <row r="344" spans="1:11" ht="63.75" customHeight="1" x14ac:dyDescent="0.2">
      <c r="A344" s="412"/>
      <c r="B344" s="62" t="s">
        <v>407</v>
      </c>
      <c r="C344" s="235">
        <v>901</v>
      </c>
      <c r="D344" s="220" t="s">
        <v>224</v>
      </c>
      <c r="E344" s="220" t="s">
        <v>175</v>
      </c>
      <c r="F344" s="261"/>
      <c r="G344" s="178">
        <f>G345</f>
        <v>242</v>
      </c>
      <c r="H344" s="178">
        <f t="shared" ref="H344:I344" si="208">H345</f>
        <v>242</v>
      </c>
      <c r="I344" s="178">
        <f t="shared" si="208"/>
        <v>0</v>
      </c>
      <c r="J344" s="219">
        <f t="shared" si="171"/>
        <v>0</v>
      </c>
      <c r="K344" s="414"/>
    </row>
    <row r="345" spans="1:11" ht="62.25" customHeight="1" x14ac:dyDescent="0.2">
      <c r="A345" s="412"/>
      <c r="B345" s="60" t="s">
        <v>154</v>
      </c>
      <c r="C345" s="235">
        <v>901</v>
      </c>
      <c r="D345" s="220" t="s">
        <v>224</v>
      </c>
      <c r="E345" s="220" t="s">
        <v>175</v>
      </c>
      <c r="F345" s="220" t="s">
        <v>153</v>
      </c>
      <c r="G345" s="178">
        <v>242</v>
      </c>
      <c r="H345" s="219">
        <v>242</v>
      </c>
      <c r="I345" s="219">
        <v>0</v>
      </c>
      <c r="J345" s="219">
        <f t="shared" si="171"/>
        <v>0</v>
      </c>
      <c r="K345" s="414"/>
    </row>
    <row r="346" spans="1:11" ht="30.75" hidden="1" customHeight="1" x14ac:dyDescent="0.2">
      <c r="A346" s="412"/>
      <c r="B346" s="293" t="s">
        <v>375</v>
      </c>
      <c r="C346" s="235">
        <v>901</v>
      </c>
      <c r="D346" s="220" t="s">
        <v>224</v>
      </c>
      <c r="E346" s="220" t="s">
        <v>376</v>
      </c>
      <c r="F346" s="220"/>
      <c r="G346" s="178"/>
      <c r="H346" s="219"/>
      <c r="I346" s="219"/>
      <c r="J346" s="219" t="e">
        <f t="shared" si="171"/>
        <v>#DIV/0!</v>
      </c>
      <c r="K346" s="414"/>
    </row>
    <row r="347" spans="1:11" ht="48.75" hidden="1" customHeight="1" x14ac:dyDescent="0.2">
      <c r="A347" s="412"/>
      <c r="B347" s="293" t="s">
        <v>45</v>
      </c>
      <c r="C347" s="235">
        <v>901</v>
      </c>
      <c r="D347" s="220" t="s">
        <v>224</v>
      </c>
      <c r="E347" s="220" t="s">
        <v>44</v>
      </c>
      <c r="F347" s="220"/>
      <c r="G347" s="178"/>
      <c r="H347" s="219"/>
      <c r="I347" s="219"/>
      <c r="J347" s="219" t="e">
        <f t="shared" ref="J347:J412" si="209">I347/H347*100</f>
        <v>#DIV/0!</v>
      </c>
      <c r="K347" s="414"/>
    </row>
    <row r="348" spans="1:11" ht="48.75" hidden="1" customHeight="1" x14ac:dyDescent="0.2">
      <c r="A348" s="412"/>
      <c r="B348" s="60" t="s">
        <v>258</v>
      </c>
      <c r="C348" s="235">
        <v>901</v>
      </c>
      <c r="D348" s="220" t="s">
        <v>224</v>
      </c>
      <c r="E348" s="220" t="s">
        <v>44</v>
      </c>
      <c r="F348" s="220" t="s">
        <v>257</v>
      </c>
      <c r="G348" s="178"/>
      <c r="H348" s="219"/>
      <c r="I348" s="219"/>
      <c r="J348" s="219" t="e">
        <f t="shared" si="209"/>
        <v>#DIV/0!</v>
      </c>
      <c r="K348" s="414"/>
    </row>
    <row r="349" spans="1:11" ht="31.5" hidden="1" customHeight="1" x14ac:dyDescent="0.2">
      <c r="A349" s="412"/>
      <c r="B349" s="60" t="s">
        <v>261</v>
      </c>
      <c r="C349" s="235">
        <v>901</v>
      </c>
      <c r="D349" s="220" t="s">
        <v>224</v>
      </c>
      <c r="E349" s="220" t="s">
        <v>44</v>
      </c>
      <c r="F349" s="220" t="s">
        <v>259</v>
      </c>
      <c r="G349" s="178"/>
      <c r="H349" s="219"/>
      <c r="I349" s="219"/>
      <c r="J349" s="219" t="e">
        <f t="shared" si="209"/>
        <v>#DIV/0!</v>
      </c>
      <c r="K349" s="414"/>
    </row>
    <row r="350" spans="1:11" ht="48" hidden="1" customHeight="1" x14ac:dyDescent="0.2">
      <c r="A350" s="412"/>
      <c r="B350" s="60" t="s">
        <v>155</v>
      </c>
      <c r="C350" s="235">
        <v>901</v>
      </c>
      <c r="D350" s="220" t="s">
        <v>224</v>
      </c>
      <c r="E350" s="220" t="s">
        <v>377</v>
      </c>
      <c r="F350" s="220"/>
      <c r="G350" s="178"/>
      <c r="H350" s="219"/>
      <c r="I350" s="219"/>
      <c r="J350" s="219" t="e">
        <f t="shared" si="209"/>
        <v>#DIV/0!</v>
      </c>
      <c r="K350" s="414"/>
    </row>
    <row r="351" spans="1:11" ht="96.75" hidden="1" customHeight="1" x14ac:dyDescent="0.2">
      <c r="A351" s="412"/>
      <c r="B351" s="60" t="s">
        <v>394</v>
      </c>
      <c r="C351" s="235">
        <v>901</v>
      </c>
      <c r="D351" s="220" t="s">
        <v>224</v>
      </c>
      <c r="E351" s="220" t="s">
        <v>157</v>
      </c>
      <c r="F351" s="220"/>
      <c r="G351" s="178"/>
      <c r="H351" s="219"/>
      <c r="I351" s="219"/>
      <c r="J351" s="219" t="e">
        <f t="shared" si="209"/>
        <v>#DIV/0!</v>
      </c>
      <c r="K351" s="414"/>
    </row>
    <row r="352" spans="1:11" ht="36" hidden="1" customHeight="1" x14ac:dyDescent="0.2">
      <c r="A352" s="412"/>
      <c r="B352" s="60" t="s">
        <v>261</v>
      </c>
      <c r="C352" s="235">
        <v>901</v>
      </c>
      <c r="D352" s="220" t="s">
        <v>224</v>
      </c>
      <c r="E352" s="220" t="s">
        <v>157</v>
      </c>
      <c r="F352" s="220" t="s">
        <v>259</v>
      </c>
      <c r="G352" s="178"/>
      <c r="H352" s="219"/>
      <c r="I352" s="219"/>
      <c r="J352" s="219" t="e">
        <f t="shared" si="209"/>
        <v>#DIV/0!</v>
      </c>
      <c r="K352" s="414"/>
    </row>
    <row r="353" spans="1:11" ht="77.25" customHeight="1" x14ac:dyDescent="0.2">
      <c r="A353" s="412"/>
      <c r="B353" s="60" t="s">
        <v>264</v>
      </c>
      <c r="C353" s="235">
        <v>901</v>
      </c>
      <c r="D353" s="220" t="s">
        <v>224</v>
      </c>
      <c r="E353" s="220" t="s">
        <v>176</v>
      </c>
      <c r="F353" s="220"/>
      <c r="G353" s="178">
        <f>G354</f>
        <v>18</v>
      </c>
      <c r="H353" s="178">
        <f t="shared" ref="H353:I353" si="210">H354</f>
        <v>18</v>
      </c>
      <c r="I353" s="178">
        <f t="shared" si="210"/>
        <v>18</v>
      </c>
      <c r="J353" s="219">
        <f t="shared" si="209"/>
        <v>100</v>
      </c>
      <c r="K353" s="414"/>
    </row>
    <row r="354" spans="1:11" ht="63.75" customHeight="1" x14ac:dyDescent="0.2">
      <c r="A354" s="412"/>
      <c r="B354" s="240" t="s">
        <v>154</v>
      </c>
      <c r="C354" s="237">
        <v>901</v>
      </c>
      <c r="D354" s="223" t="s">
        <v>224</v>
      </c>
      <c r="E354" s="223" t="s">
        <v>176</v>
      </c>
      <c r="F354" s="223" t="s">
        <v>153</v>
      </c>
      <c r="G354" s="232">
        <v>18</v>
      </c>
      <c r="H354" s="226">
        <v>18</v>
      </c>
      <c r="I354" s="227">
        <v>18</v>
      </c>
      <c r="J354" s="336">
        <f t="shared" si="209"/>
        <v>100</v>
      </c>
      <c r="K354" s="414"/>
    </row>
    <row r="355" spans="1:11" ht="62.25" customHeight="1" x14ac:dyDescent="0.2">
      <c r="A355" s="412"/>
      <c r="B355" s="351" t="s">
        <v>797</v>
      </c>
      <c r="C355" s="258">
        <v>901</v>
      </c>
      <c r="D355" s="220" t="s">
        <v>224</v>
      </c>
      <c r="E355" s="220" t="s">
        <v>798</v>
      </c>
      <c r="F355" s="220"/>
      <c r="G355" s="338">
        <f>G356</f>
        <v>0</v>
      </c>
      <c r="H355" s="338">
        <f t="shared" ref="H355:I355" si="211">H356</f>
        <v>64.3</v>
      </c>
      <c r="I355" s="338">
        <f t="shared" si="211"/>
        <v>0</v>
      </c>
      <c r="J355" s="217">
        <f t="shared" si="209"/>
        <v>0</v>
      </c>
      <c r="K355" s="414"/>
    </row>
    <row r="356" spans="1:11" ht="67.5" customHeight="1" thickBot="1" x14ac:dyDescent="0.25">
      <c r="A356" s="412"/>
      <c r="B356" s="351" t="s">
        <v>154</v>
      </c>
      <c r="C356" s="258">
        <v>901</v>
      </c>
      <c r="D356" s="220" t="s">
        <v>224</v>
      </c>
      <c r="E356" s="220" t="s">
        <v>798</v>
      </c>
      <c r="F356" s="220" t="s">
        <v>153</v>
      </c>
      <c r="G356" s="338">
        <v>0</v>
      </c>
      <c r="H356" s="226">
        <v>64.3</v>
      </c>
      <c r="I356" s="227">
        <v>0</v>
      </c>
      <c r="J356" s="228">
        <f t="shared" si="209"/>
        <v>0</v>
      </c>
      <c r="K356" s="414"/>
    </row>
    <row r="357" spans="1:11" ht="32.25" customHeight="1" thickBot="1" x14ac:dyDescent="0.25">
      <c r="A357" s="412"/>
      <c r="B357" s="198" t="s">
        <v>120</v>
      </c>
      <c r="C357" s="199">
        <v>901</v>
      </c>
      <c r="D357" s="200" t="s">
        <v>251</v>
      </c>
      <c r="E357" s="274"/>
      <c r="F357" s="200"/>
      <c r="G357" s="203">
        <f>G358</f>
        <v>76508.400000000009</v>
      </c>
      <c r="H357" s="203">
        <f t="shared" ref="H357:I357" si="212">H358</f>
        <v>76508.400000000009</v>
      </c>
      <c r="I357" s="204">
        <f t="shared" si="212"/>
        <v>39904.800000000003</v>
      </c>
      <c r="J357" s="197">
        <f t="shared" si="209"/>
        <v>52.157410166726791</v>
      </c>
      <c r="K357" s="414"/>
    </row>
    <row r="358" spans="1:11" ht="15.75" customHeight="1" thickBot="1" x14ac:dyDescent="0.25">
      <c r="A358" s="412"/>
      <c r="B358" s="205" t="s">
        <v>233</v>
      </c>
      <c r="C358" s="206">
        <v>901</v>
      </c>
      <c r="D358" s="207" t="s">
        <v>234</v>
      </c>
      <c r="E358" s="269"/>
      <c r="F358" s="207"/>
      <c r="G358" s="208">
        <f>G363+G359</f>
        <v>76508.400000000009</v>
      </c>
      <c r="H358" s="208">
        <f t="shared" ref="H358:I358" si="213">H363+H359</f>
        <v>76508.400000000009</v>
      </c>
      <c r="I358" s="209">
        <f t="shared" si="213"/>
        <v>39904.800000000003</v>
      </c>
      <c r="J358" s="230">
        <f t="shared" si="209"/>
        <v>52.157410166726791</v>
      </c>
      <c r="K358" s="414"/>
    </row>
    <row r="359" spans="1:11" ht="95.25" customHeight="1" x14ac:dyDescent="0.2">
      <c r="A359" s="412"/>
      <c r="B359" s="211" t="s">
        <v>579</v>
      </c>
      <c r="C359" s="222">
        <v>901</v>
      </c>
      <c r="D359" s="213" t="s">
        <v>234</v>
      </c>
      <c r="E359" s="214" t="s">
        <v>299</v>
      </c>
      <c r="F359" s="213"/>
      <c r="G359" s="232">
        <f>G360</f>
        <v>7918.6</v>
      </c>
      <c r="H359" s="232">
        <f t="shared" ref="H359:I359" si="214">H360</f>
        <v>7918.6</v>
      </c>
      <c r="I359" s="233">
        <f t="shared" si="214"/>
        <v>3922</v>
      </c>
      <c r="J359" s="234">
        <f t="shared" si="209"/>
        <v>49.528957138888188</v>
      </c>
      <c r="K359" s="414"/>
    </row>
    <row r="360" spans="1:11" ht="65.25" customHeight="1" x14ac:dyDescent="0.2">
      <c r="A360" s="412"/>
      <c r="B360" s="60" t="s">
        <v>209</v>
      </c>
      <c r="C360" s="237">
        <v>901</v>
      </c>
      <c r="D360" s="223" t="s">
        <v>234</v>
      </c>
      <c r="E360" s="220" t="s">
        <v>300</v>
      </c>
      <c r="F360" s="220"/>
      <c r="G360" s="178">
        <f>G361</f>
        <v>7918.6</v>
      </c>
      <c r="H360" s="178">
        <f t="shared" ref="H360:I360" si="215">H361</f>
        <v>7918.6</v>
      </c>
      <c r="I360" s="178">
        <f t="shared" si="215"/>
        <v>3922</v>
      </c>
      <c r="J360" s="219">
        <f t="shared" si="209"/>
        <v>49.528957138888188</v>
      </c>
      <c r="K360" s="414"/>
    </row>
    <row r="361" spans="1:11" ht="65.25" customHeight="1" x14ac:dyDescent="0.2">
      <c r="A361" s="412"/>
      <c r="B361" s="60" t="s">
        <v>614</v>
      </c>
      <c r="C361" s="237">
        <v>901</v>
      </c>
      <c r="D361" s="220" t="s">
        <v>234</v>
      </c>
      <c r="E361" s="220" t="s">
        <v>615</v>
      </c>
      <c r="F361" s="220"/>
      <c r="G361" s="178">
        <f>G362</f>
        <v>7918.6</v>
      </c>
      <c r="H361" s="178">
        <f t="shared" ref="H361:I361" si="216">H362</f>
        <v>7918.6</v>
      </c>
      <c r="I361" s="178">
        <f t="shared" si="216"/>
        <v>3922</v>
      </c>
      <c r="J361" s="219">
        <f t="shared" si="209"/>
        <v>49.528957138888188</v>
      </c>
      <c r="K361" s="414"/>
    </row>
    <row r="362" spans="1:11" ht="33" customHeight="1" x14ac:dyDescent="0.2">
      <c r="A362" s="412"/>
      <c r="B362" s="60" t="s">
        <v>103</v>
      </c>
      <c r="C362" s="237">
        <v>901</v>
      </c>
      <c r="D362" s="223" t="s">
        <v>234</v>
      </c>
      <c r="E362" s="220" t="s">
        <v>615</v>
      </c>
      <c r="F362" s="61" t="s">
        <v>99</v>
      </c>
      <c r="G362" s="178">
        <v>7918.6</v>
      </c>
      <c r="H362" s="178">
        <v>7918.6</v>
      </c>
      <c r="I362" s="178">
        <v>3922</v>
      </c>
      <c r="J362" s="219">
        <f t="shared" si="209"/>
        <v>49.528957138888188</v>
      </c>
      <c r="K362" s="414"/>
    </row>
    <row r="363" spans="1:11" ht="63" customHeight="1" x14ac:dyDescent="0.2">
      <c r="A363" s="412"/>
      <c r="B363" s="60" t="s">
        <v>558</v>
      </c>
      <c r="C363" s="235">
        <v>901</v>
      </c>
      <c r="D363" s="220" t="s">
        <v>234</v>
      </c>
      <c r="E363" s="68" t="s">
        <v>56</v>
      </c>
      <c r="F363" s="261"/>
      <c r="G363" s="178">
        <f>G364</f>
        <v>68589.8</v>
      </c>
      <c r="H363" s="178">
        <f t="shared" ref="H363:I363" si="217">H364</f>
        <v>68589.8</v>
      </c>
      <c r="I363" s="178">
        <f t="shared" si="217"/>
        <v>35982.800000000003</v>
      </c>
      <c r="J363" s="219">
        <f t="shared" si="209"/>
        <v>52.460861527515753</v>
      </c>
      <c r="K363" s="414"/>
    </row>
    <row r="364" spans="1:11" ht="78" customHeight="1" x14ac:dyDescent="0.2">
      <c r="A364" s="412"/>
      <c r="B364" s="60" t="s">
        <v>144</v>
      </c>
      <c r="C364" s="237">
        <v>901</v>
      </c>
      <c r="D364" s="220" t="s">
        <v>234</v>
      </c>
      <c r="E364" s="68" t="s">
        <v>58</v>
      </c>
      <c r="F364" s="261"/>
      <c r="G364" s="178">
        <f>G365+G367+G369+G371+G374+G376</f>
        <v>68589.8</v>
      </c>
      <c r="H364" s="178">
        <f t="shared" ref="H364:I364" si="218">H365+H367+H369+H371+H374+H376</f>
        <v>68589.8</v>
      </c>
      <c r="I364" s="178">
        <f t="shared" si="218"/>
        <v>35982.800000000003</v>
      </c>
      <c r="J364" s="219">
        <f t="shared" si="209"/>
        <v>52.460861527515753</v>
      </c>
      <c r="K364" s="414"/>
    </row>
    <row r="365" spans="1:11" ht="78.75" customHeight="1" x14ac:dyDescent="0.2">
      <c r="A365" s="412"/>
      <c r="B365" s="62" t="s">
        <v>145</v>
      </c>
      <c r="C365" s="237">
        <v>901</v>
      </c>
      <c r="D365" s="220" t="s">
        <v>234</v>
      </c>
      <c r="E365" s="68" t="s">
        <v>59</v>
      </c>
      <c r="F365" s="220"/>
      <c r="G365" s="178">
        <f>G366</f>
        <v>5710</v>
      </c>
      <c r="H365" s="178">
        <f t="shared" ref="H365:I365" si="219">H366</f>
        <v>5710</v>
      </c>
      <c r="I365" s="178">
        <f t="shared" si="219"/>
        <v>2812</v>
      </c>
      <c r="J365" s="219">
        <f t="shared" si="209"/>
        <v>49.246935201401051</v>
      </c>
      <c r="K365" s="414"/>
    </row>
    <row r="366" spans="1:11" ht="30" customHeight="1" x14ac:dyDescent="0.2">
      <c r="A366" s="412"/>
      <c r="B366" s="60" t="s">
        <v>98</v>
      </c>
      <c r="C366" s="237">
        <v>901</v>
      </c>
      <c r="D366" s="220" t="s">
        <v>234</v>
      </c>
      <c r="E366" s="68" t="s">
        <v>59</v>
      </c>
      <c r="F366" s="220" t="s">
        <v>99</v>
      </c>
      <c r="G366" s="178">
        <v>5710</v>
      </c>
      <c r="H366" s="219">
        <v>5710</v>
      </c>
      <c r="I366" s="219">
        <v>2812</v>
      </c>
      <c r="J366" s="219">
        <f t="shared" si="209"/>
        <v>49.246935201401051</v>
      </c>
      <c r="K366" s="414"/>
    </row>
    <row r="367" spans="1:11" ht="78.75" customHeight="1" x14ac:dyDescent="0.2">
      <c r="A367" s="412"/>
      <c r="B367" s="62" t="s">
        <v>146</v>
      </c>
      <c r="C367" s="237">
        <v>901</v>
      </c>
      <c r="D367" s="220" t="s">
        <v>234</v>
      </c>
      <c r="E367" s="68" t="s">
        <v>60</v>
      </c>
      <c r="F367" s="220"/>
      <c r="G367" s="178">
        <f>G368</f>
        <v>17208.7</v>
      </c>
      <c r="H367" s="178">
        <f t="shared" ref="H367:I367" si="220">H368</f>
        <v>17208.7</v>
      </c>
      <c r="I367" s="178">
        <f t="shared" si="220"/>
        <v>8604.4</v>
      </c>
      <c r="J367" s="219">
        <f t="shared" si="209"/>
        <v>50.000290550709813</v>
      </c>
      <c r="K367" s="414"/>
    </row>
    <row r="368" spans="1:11" ht="32.25" customHeight="1" x14ac:dyDescent="0.2">
      <c r="A368" s="412"/>
      <c r="B368" s="60" t="s">
        <v>98</v>
      </c>
      <c r="C368" s="237">
        <v>901</v>
      </c>
      <c r="D368" s="220" t="s">
        <v>234</v>
      </c>
      <c r="E368" s="68" t="s">
        <v>60</v>
      </c>
      <c r="F368" s="220" t="s">
        <v>99</v>
      </c>
      <c r="G368" s="178">
        <v>17208.7</v>
      </c>
      <c r="H368" s="219">
        <v>17208.7</v>
      </c>
      <c r="I368" s="219">
        <v>8604.4</v>
      </c>
      <c r="J368" s="219">
        <f t="shared" si="209"/>
        <v>50.000290550709813</v>
      </c>
      <c r="K368" s="414"/>
    </row>
    <row r="369" spans="1:11" ht="48" customHeight="1" x14ac:dyDescent="0.2">
      <c r="A369" s="412"/>
      <c r="B369" s="62" t="s">
        <v>147</v>
      </c>
      <c r="C369" s="237">
        <v>901</v>
      </c>
      <c r="D369" s="220" t="s">
        <v>234</v>
      </c>
      <c r="E369" s="68" t="s">
        <v>61</v>
      </c>
      <c r="F369" s="220"/>
      <c r="G369" s="178">
        <f>G370</f>
        <v>33098</v>
      </c>
      <c r="H369" s="178">
        <f t="shared" ref="H369:I369" si="221">H370</f>
        <v>33098</v>
      </c>
      <c r="I369" s="178">
        <f t="shared" si="221"/>
        <v>17634.400000000001</v>
      </c>
      <c r="J369" s="219">
        <f t="shared" si="209"/>
        <v>53.279352226720654</v>
      </c>
      <c r="K369" s="414"/>
    </row>
    <row r="370" spans="1:11" ht="30.75" customHeight="1" x14ac:dyDescent="0.2">
      <c r="A370" s="412"/>
      <c r="B370" s="60" t="s">
        <v>101</v>
      </c>
      <c r="C370" s="237">
        <v>901</v>
      </c>
      <c r="D370" s="220" t="s">
        <v>234</v>
      </c>
      <c r="E370" s="68" t="s">
        <v>61</v>
      </c>
      <c r="F370" s="220" t="s">
        <v>100</v>
      </c>
      <c r="G370" s="178">
        <v>33098</v>
      </c>
      <c r="H370" s="219">
        <v>33098</v>
      </c>
      <c r="I370" s="219">
        <v>17634.400000000001</v>
      </c>
      <c r="J370" s="219">
        <f t="shared" si="209"/>
        <v>53.279352226720654</v>
      </c>
      <c r="K370" s="414"/>
    </row>
    <row r="371" spans="1:11" ht="129" customHeight="1" x14ac:dyDescent="0.2">
      <c r="A371" s="412"/>
      <c r="B371" s="62" t="s">
        <v>421</v>
      </c>
      <c r="C371" s="237">
        <v>901</v>
      </c>
      <c r="D371" s="220" t="s">
        <v>234</v>
      </c>
      <c r="E371" s="68" t="s">
        <v>422</v>
      </c>
      <c r="F371" s="220"/>
      <c r="G371" s="178">
        <f>G372+G373</f>
        <v>10583.1</v>
      </c>
      <c r="H371" s="178">
        <f t="shared" ref="H371:I371" si="222">H372+H373</f>
        <v>10583.1</v>
      </c>
      <c r="I371" s="178">
        <f t="shared" si="222"/>
        <v>4942</v>
      </c>
      <c r="J371" s="219">
        <f t="shared" si="209"/>
        <v>46.697092534323595</v>
      </c>
      <c r="K371" s="414"/>
    </row>
    <row r="372" spans="1:11" ht="33.75" customHeight="1" x14ac:dyDescent="0.2">
      <c r="A372" s="412"/>
      <c r="B372" s="221" t="s">
        <v>98</v>
      </c>
      <c r="C372" s="237">
        <v>901</v>
      </c>
      <c r="D372" s="223" t="s">
        <v>234</v>
      </c>
      <c r="E372" s="224" t="s">
        <v>422</v>
      </c>
      <c r="F372" s="223" t="s">
        <v>99</v>
      </c>
      <c r="G372" s="178">
        <v>6828</v>
      </c>
      <c r="H372" s="219">
        <v>6828</v>
      </c>
      <c r="I372" s="219">
        <v>1186.9000000000001</v>
      </c>
      <c r="J372" s="219">
        <f t="shared" si="209"/>
        <v>17.38283538371412</v>
      </c>
      <c r="K372" s="414"/>
    </row>
    <row r="373" spans="1:11" ht="33.75" customHeight="1" x14ac:dyDescent="0.2">
      <c r="A373" s="412"/>
      <c r="B373" s="60" t="s">
        <v>101</v>
      </c>
      <c r="C373" s="237">
        <v>901</v>
      </c>
      <c r="D373" s="223" t="s">
        <v>234</v>
      </c>
      <c r="E373" s="224" t="s">
        <v>422</v>
      </c>
      <c r="F373" s="223" t="s">
        <v>100</v>
      </c>
      <c r="G373" s="178">
        <v>3755.1</v>
      </c>
      <c r="H373" s="219">
        <v>3755.1</v>
      </c>
      <c r="I373" s="219">
        <v>3755.1</v>
      </c>
      <c r="J373" s="219">
        <f t="shared" si="209"/>
        <v>100</v>
      </c>
      <c r="K373" s="414"/>
    </row>
    <row r="374" spans="1:11" ht="77.25" customHeight="1" x14ac:dyDescent="0.2">
      <c r="A374" s="412"/>
      <c r="B374" s="221" t="s">
        <v>652</v>
      </c>
      <c r="C374" s="237">
        <v>901</v>
      </c>
      <c r="D374" s="223" t="s">
        <v>234</v>
      </c>
      <c r="E374" s="224" t="s">
        <v>653</v>
      </c>
      <c r="F374" s="223"/>
      <c r="G374" s="178">
        <f>G375</f>
        <v>600</v>
      </c>
      <c r="H374" s="178">
        <f t="shared" ref="H374:I374" si="223">H375</f>
        <v>600</v>
      </c>
      <c r="I374" s="178">
        <f t="shared" si="223"/>
        <v>600</v>
      </c>
      <c r="J374" s="219">
        <f t="shared" si="209"/>
        <v>100</v>
      </c>
      <c r="K374" s="414"/>
    </row>
    <row r="375" spans="1:11" ht="33.75" customHeight="1" x14ac:dyDescent="0.2">
      <c r="A375" s="412"/>
      <c r="B375" s="221" t="s">
        <v>98</v>
      </c>
      <c r="C375" s="237">
        <v>901</v>
      </c>
      <c r="D375" s="223" t="s">
        <v>234</v>
      </c>
      <c r="E375" s="224" t="s">
        <v>653</v>
      </c>
      <c r="F375" s="223" t="s">
        <v>99</v>
      </c>
      <c r="G375" s="178">
        <v>600</v>
      </c>
      <c r="H375" s="219">
        <v>600</v>
      </c>
      <c r="I375" s="219">
        <v>600</v>
      </c>
      <c r="J375" s="219">
        <f t="shared" si="209"/>
        <v>100</v>
      </c>
      <c r="K375" s="414"/>
    </row>
    <row r="376" spans="1:11" ht="48.75" customHeight="1" x14ac:dyDescent="0.2">
      <c r="A376" s="412"/>
      <c r="B376" s="60" t="s">
        <v>649</v>
      </c>
      <c r="C376" s="237">
        <v>901</v>
      </c>
      <c r="D376" s="223" t="s">
        <v>234</v>
      </c>
      <c r="E376" s="68" t="s">
        <v>654</v>
      </c>
      <c r="F376" s="220"/>
      <c r="G376" s="178">
        <f>G377</f>
        <v>1390</v>
      </c>
      <c r="H376" s="178">
        <f t="shared" ref="H376:I376" si="224">H377</f>
        <v>1390</v>
      </c>
      <c r="I376" s="178">
        <f t="shared" si="224"/>
        <v>1390</v>
      </c>
      <c r="J376" s="219">
        <f t="shared" si="209"/>
        <v>100</v>
      </c>
      <c r="K376" s="414"/>
    </row>
    <row r="377" spans="1:11" ht="33.75" customHeight="1" thickBot="1" x14ac:dyDescent="0.25">
      <c r="A377" s="412"/>
      <c r="B377" s="221" t="s">
        <v>98</v>
      </c>
      <c r="C377" s="237">
        <v>901</v>
      </c>
      <c r="D377" s="223" t="s">
        <v>234</v>
      </c>
      <c r="E377" s="224" t="s">
        <v>654</v>
      </c>
      <c r="F377" s="223" t="s">
        <v>99</v>
      </c>
      <c r="G377" s="232">
        <v>1390</v>
      </c>
      <c r="H377" s="226">
        <v>1390</v>
      </c>
      <c r="I377" s="227">
        <v>1390</v>
      </c>
      <c r="J377" s="228">
        <f t="shared" si="209"/>
        <v>100</v>
      </c>
      <c r="K377" s="414"/>
    </row>
    <row r="378" spans="1:11" ht="15" customHeight="1" thickBot="1" x14ac:dyDescent="0.25">
      <c r="A378" s="412"/>
      <c r="B378" s="198" t="s">
        <v>0</v>
      </c>
      <c r="C378" s="199">
        <v>901</v>
      </c>
      <c r="D378" s="200" t="s">
        <v>1</v>
      </c>
      <c r="E378" s="200"/>
      <c r="F378" s="200"/>
      <c r="G378" s="203">
        <f>G379</f>
        <v>247</v>
      </c>
      <c r="H378" s="203">
        <f t="shared" ref="H378:I378" si="225">H379</f>
        <v>247</v>
      </c>
      <c r="I378" s="204">
        <f t="shared" si="225"/>
        <v>173.8</v>
      </c>
      <c r="J378" s="197">
        <f t="shared" si="209"/>
        <v>70.364372469635626</v>
      </c>
      <c r="K378" s="414"/>
    </row>
    <row r="379" spans="1:11" ht="32.25" customHeight="1" thickBot="1" x14ac:dyDescent="0.25">
      <c r="A379" s="412"/>
      <c r="B379" s="205" t="s">
        <v>511</v>
      </c>
      <c r="C379" s="206">
        <v>901</v>
      </c>
      <c r="D379" s="207" t="s">
        <v>3</v>
      </c>
      <c r="E379" s="207"/>
      <c r="F379" s="207"/>
      <c r="G379" s="208">
        <f>G380+G385</f>
        <v>247</v>
      </c>
      <c r="H379" s="208">
        <f t="shared" ref="H379:I379" si="226">H380+H385</f>
        <v>247</v>
      </c>
      <c r="I379" s="209">
        <f t="shared" si="226"/>
        <v>173.8</v>
      </c>
      <c r="J379" s="230">
        <f t="shared" si="209"/>
        <v>70.364372469635626</v>
      </c>
      <c r="K379" s="414"/>
    </row>
    <row r="380" spans="1:11" ht="80.25" customHeight="1" x14ac:dyDescent="0.2">
      <c r="A380" s="412"/>
      <c r="B380" s="259" t="s">
        <v>704</v>
      </c>
      <c r="C380" s="222">
        <v>901</v>
      </c>
      <c r="D380" s="61" t="s">
        <v>3</v>
      </c>
      <c r="E380" s="61" t="s">
        <v>4</v>
      </c>
      <c r="F380" s="260"/>
      <c r="G380" s="232">
        <f>G381+G383</f>
        <v>18</v>
      </c>
      <c r="H380" s="232">
        <f t="shared" ref="H380:I380" si="227">H381+H383</f>
        <v>18</v>
      </c>
      <c r="I380" s="233">
        <f t="shared" si="227"/>
        <v>18</v>
      </c>
      <c r="J380" s="234">
        <f t="shared" si="209"/>
        <v>100</v>
      </c>
      <c r="K380" s="414"/>
    </row>
    <row r="381" spans="1:11" ht="60.75" customHeight="1" x14ac:dyDescent="0.2">
      <c r="A381" s="412"/>
      <c r="B381" s="62" t="s">
        <v>5</v>
      </c>
      <c r="C381" s="235">
        <v>901</v>
      </c>
      <c r="D381" s="220" t="s">
        <v>3</v>
      </c>
      <c r="E381" s="294" t="s">
        <v>6</v>
      </c>
      <c r="F381" s="261"/>
      <c r="G381" s="178">
        <f>G382</f>
        <v>15</v>
      </c>
      <c r="H381" s="178">
        <f t="shared" ref="H381:I381" si="228">H382</f>
        <v>15</v>
      </c>
      <c r="I381" s="178">
        <f t="shared" si="228"/>
        <v>15</v>
      </c>
      <c r="J381" s="219">
        <f t="shared" si="209"/>
        <v>100</v>
      </c>
      <c r="K381" s="414"/>
    </row>
    <row r="382" spans="1:11" ht="62.25" customHeight="1" x14ac:dyDescent="0.2">
      <c r="A382" s="412"/>
      <c r="B382" s="60" t="s">
        <v>154</v>
      </c>
      <c r="C382" s="222">
        <v>901</v>
      </c>
      <c r="D382" s="61" t="s">
        <v>3</v>
      </c>
      <c r="E382" s="273" t="s">
        <v>6</v>
      </c>
      <c r="F382" s="213" t="s">
        <v>153</v>
      </c>
      <c r="G382" s="178">
        <v>15</v>
      </c>
      <c r="H382" s="219">
        <v>15</v>
      </c>
      <c r="I382" s="219">
        <v>15</v>
      </c>
      <c r="J382" s="219">
        <f t="shared" si="209"/>
        <v>100</v>
      </c>
      <c r="K382" s="414"/>
    </row>
    <row r="383" spans="1:11" ht="61.5" customHeight="1" x14ac:dyDescent="0.2">
      <c r="A383" s="412"/>
      <c r="B383" s="62" t="s">
        <v>7</v>
      </c>
      <c r="C383" s="235">
        <v>901</v>
      </c>
      <c r="D383" s="220" t="s">
        <v>3</v>
      </c>
      <c r="E383" s="295" t="s">
        <v>8</v>
      </c>
      <c r="F383" s="261"/>
      <c r="G383" s="178">
        <f>G384</f>
        <v>3</v>
      </c>
      <c r="H383" s="178">
        <f t="shared" ref="H383:I383" si="229">H384</f>
        <v>3</v>
      </c>
      <c r="I383" s="178">
        <f t="shared" si="229"/>
        <v>3</v>
      </c>
      <c r="J383" s="219">
        <f t="shared" si="209"/>
        <v>100</v>
      </c>
      <c r="K383" s="414"/>
    </row>
    <row r="384" spans="1:11" ht="62.25" customHeight="1" x14ac:dyDescent="0.2">
      <c r="A384" s="412"/>
      <c r="B384" s="60" t="s">
        <v>154</v>
      </c>
      <c r="C384" s="235">
        <v>901</v>
      </c>
      <c r="D384" s="220" t="s">
        <v>3</v>
      </c>
      <c r="E384" s="273" t="s">
        <v>8</v>
      </c>
      <c r="F384" s="223" t="s">
        <v>153</v>
      </c>
      <c r="G384" s="178">
        <v>3</v>
      </c>
      <c r="H384" s="219">
        <v>3</v>
      </c>
      <c r="I384" s="219">
        <v>3</v>
      </c>
      <c r="J384" s="219">
        <f t="shared" si="209"/>
        <v>100</v>
      </c>
      <c r="K384" s="414"/>
    </row>
    <row r="385" spans="1:11" ht="78.75" customHeight="1" x14ac:dyDescent="0.2">
      <c r="A385" s="412"/>
      <c r="B385" s="62" t="s">
        <v>656</v>
      </c>
      <c r="C385" s="235">
        <v>901</v>
      </c>
      <c r="D385" s="220" t="s">
        <v>3</v>
      </c>
      <c r="E385" s="220" t="s">
        <v>14</v>
      </c>
      <c r="F385" s="220"/>
      <c r="G385" s="178">
        <f>G386+G388+G390+G392+G394+G396</f>
        <v>229</v>
      </c>
      <c r="H385" s="178">
        <f t="shared" ref="H385:I385" si="230">H386+H388+H390+H392+H394+H396</f>
        <v>229</v>
      </c>
      <c r="I385" s="178">
        <f t="shared" si="230"/>
        <v>155.80000000000001</v>
      </c>
      <c r="J385" s="219">
        <f t="shared" si="209"/>
        <v>68.034934497816607</v>
      </c>
      <c r="K385" s="414"/>
    </row>
    <row r="386" spans="1:11" ht="93" customHeight="1" x14ac:dyDescent="0.25">
      <c r="A386" s="412"/>
      <c r="B386" s="296" t="s">
        <v>9</v>
      </c>
      <c r="C386" s="235">
        <v>901</v>
      </c>
      <c r="D386" s="220" t="s">
        <v>3</v>
      </c>
      <c r="E386" s="295" t="s">
        <v>10</v>
      </c>
      <c r="F386" s="61"/>
      <c r="G386" s="178">
        <f>G387</f>
        <v>35</v>
      </c>
      <c r="H386" s="178">
        <f t="shared" ref="H386:I386" si="231">H387</f>
        <v>35</v>
      </c>
      <c r="I386" s="178">
        <f t="shared" si="231"/>
        <v>0</v>
      </c>
      <c r="J386" s="219">
        <f t="shared" si="209"/>
        <v>0</v>
      </c>
      <c r="K386" s="414"/>
    </row>
    <row r="387" spans="1:11" ht="61.5" customHeight="1" x14ac:dyDescent="0.2">
      <c r="A387" s="412"/>
      <c r="B387" s="60" t="s">
        <v>154</v>
      </c>
      <c r="C387" s="222">
        <v>901</v>
      </c>
      <c r="D387" s="61" t="s">
        <v>3</v>
      </c>
      <c r="E387" s="273" t="s">
        <v>10</v>
      </c>
      <c r="F387" s="220" t="s">
        <v>153</v>
      </c>
      <c r="G387" s="178">
        <v>35</v>
      </c>
      <c r="H387" s="219">
        <v>35</v>
      </c>
      <c r="I387" s="219">
        <v>0</v>
      </c>
      <c r="J387" s="219">
        <f t="shared" si="209"/>
        <v>0</v>
      </c>
      <c r="K387" s="414"/>
    </row>
    <row r="388" spans="1:11" ht="62.25" customHeight="1" x14ac:dyDescent="0.2">
      <c r="A388" s="412"/>
      <c r="B388" s="62" t="s">
        <v>11</v>
      </c>
      <c r="C388" s="235">
        <v>901</v>
      </c>
      <c r="D388" s="220" t="s">
        <v>3</v>
      </c>
      <c r="E388" s="251" t="s">
        <v>12</v>
      </c>
      <c r="F388" s="220"/>
      <c r="G388" s="178">
        <f>G389</f>
        <v>20</v>
      </c>
      <c r="H388" s="178">
        <f t="shared" ref="H388:I388" si="232">H389</f>
        <v>20</v>
      </c>
      <c r="I388" s="178">
        <f t="shared" si="232"/>
        <v>20</v>
      </c>
      <c r="J388" s="219">
        <f t="shared" si="209"/>
        <v>100</v>
      </c>
      <c r="K388" s="414"/>
    </row>
    <row r="389" spans="1:11" ht="62.25" customHeight="1" x14ac:dyDescent="0.2">
      <c r="A389" s="412"/>
      <c r="B389" s="60" t="s">
        <v>154</v>
      </c>
      <c r="C389" s="235">
        <v>901</v>
      </c>
      <c r="D389" s="220" t="s">
        <v>3</v>
      </c>
      <c r="E389" s="297" t="s">
        <v>12</v>
      </c>
      <c r="F389" s="220" t="s">
        <v>153</v>
      </c>
      <c r="G389" s="178">
        <v>20</v>
      </c>
      <c r="H389" s="219">
        <v>20</v>
      </c>
      <c r="I389" s="219">
        <v>20</v>
      </c>
      <c r="J389" s="219">
        <f t="shared" si="209"/>
        <v>100</v>
      </c>
      <c r="K389" s="414"/>
    </row>
    <row r="390" spans="1:11" ht="98.25" customHeight="1" x14ac:dyDescent="0.2">
      <c r="A390" s="412"/>
      <c r="B390" s="62" t="s">
        <v>465</v>
      </c>
      <c r="C390" s="235">
        <v>901</v>
      </c>
      <c r="D390" s="220" t="s">
        <v>3</v>
      </c>
      <c r="E390" s="294" t="s">
        <v>13</v>
      </c>
      <c r="F390" s="220"/>
      <c r="G390" s="178">
        <f>G391</f>
        <v>55</v>
      </c>
      <c r="H390" s="178">
        <f>H391</f>
        <v>55</v>
      </c>
      <c r="I390" s="178">
        <f t="shared" ref="I390" si="233">I391</f>
        <v>36.799999999999997</v>
      </c>
      <c r="J390" s="219">
        <f t="shared" si="209"/>
        <v>66.909090909090907</v>
      </c>
      <c r="K390" s="414"/>
    </row>
    <row r="391" spans="1:11" ht="62.25" customHeight="1" x14ac:dyDescent="0.2">
      <c r="A391" s="412"/>
      <c r="B391" s="60" t="s">
        <v>154</v>
      </c>
      <c r="C391" s="235">
        <v>901</v>
      </c>
      <c r="D391" s="220" t="s">
        <v>3</v>
      </c>
      <c r="E391" s="294" t="s">
        <v>13</v>
      </c>
      <c r="F391" s="213" t="s">
        <v>153</v>
      </c>
      <c r="G391" s="178">
        <v>55</v>
      </c>
      <c r="H391" s="219">
        <v>55</v>
      </c>
      <c r="I391" s="219">
        <v>36.799999999999997</v>
      </c>
      <c r="J391" s="219">
        <f t="shared" si="209"/>
        <v>66.909090909090907</v>
      </c>
      <c r="K391" s="414"/>
    </row>
    <row r="392" spans="1:11" ht="127.5" customHeight="1" x14ac:dyDescent="0.2">
      <c r="A392" s="412"/>
      <c r="B392" s="62" t="s">
        <v>15</v>
      </c>
      <c r="C392" s="212">
        <v>901</v>
      </c>
      <c r="D392" s="213" t="s">
        <v>3</v>
      </c>
      <c r="E392" s="298" t="s">
        <v>16</v>
      </c>
      <c r="F392" s="223"/>
      <c r="G392" s="178">
        <f>G393</f>
        <v>20</v>
      </c>
      <c r="H392" s="178">
        <f t="shared" ref="H392:I392" si="234">H393</f>
        <v>20</v>
      </c>
      <c r="I392" s="178">
        <f t="shared" si="234"/>
        <v>0</v>
      </c>
      <c r="J392" s="219">
        <f t="shared" si="209"/>
        <v>0</v>
      </c>
      <c r="K392" s="414"/>
    </row>
    <row r="393" spans="1:11" ht="62.25" customHeight="1" x14ac:dyDescent="0.2">
      <c r="A393" s="412"/>
      <c r="B393" s="60" t="s">
        <v>154</v>
      </c>
      <c r="C393" s="222">
        <v>901</v>
      </c>
      <c r="D393" s="61" t="s">
        <v>3</v>
      </c>
      <c r="E393" s="299" t="s">
        <v>16</v>
      </c>
      <c r="F393" s="220" t="s">
        <v>153</v>
      </c>
      <c r="G393" s="178">
        <v>20</v>
      </c>
      <c r="H393" s="219">
        <v>20</v>
      </c>
      <c r="I393" s="219">
        <v>0</v>
      </c>
      <c r="J393" s="219">
        <f t="shared" si="209"/>
        <v>0</v>
      </c>
      <c r="K393" s="414"/>
    </row>
    <row r="394" spans="1:11" ht="62.25" customHeight="1" x14ac:dyDescent="0.2">
      <c r="A394" s="412"/>
      <c r="B394" s="62" t="s">
        <v>17</v>
      </c>
      <c r="C394" s="235">
        <v>901</v>
      </c>
      <c r="D394" s="220" t="s">
        <v>3</v>
      </c>
      <c r="E394" s="251" t="s">
        <v>18</v>
      </c>
      <c r="F394" s="220"/>
      <c r="G394" s="178">
        <f>G395</f>
        <v>9</v>
      </c>
      <c r="H394" s="178">
        <f t="shared" ref="H394:I394" si="235">H395</f>
        <v>9</v>
      </c>
      <c r="I394" s="178">
        <f t="shared" si="235"/>
        <v>9</v>
      </c>
      <c r="J394" s="219">
        <f t="shared" si="209"/>
        <v>100</v>
      </c>
      <c r="K394" s="414"/>
    </row>
    <row r="395" spans="1:11" ht="63.75" customHeight="1" x14ac:dyDescent="0.2">
      <c r="A395" s="412"/>
      <c r="B395" s="60" t="s">
        <v>154</v>
      </c>
      <c r="C395" s="235">
        <v>901</v>
      </c>
      <c r="D395" s="220" t="s">
        <v>3</v>
      </c>
      <c r="E395" s="287" t="s">
        <v>18</v>
      </c>
      <c r="F395" s="220" t="s">
        <v>153</v>
      </c>
      <c r="G395" s="178">
        <v>9</v>
      </c>
      <c r="H395" s="219">
        <v>9</v>
      </c>
      <c r="I395" s="219">
        <v>9</v>
      </c>
      <c r="J395" s="219">
        <f t="shared" si="209"/>
        <v>100</v>
      </c>
      <c r="K395" s="414"/>
    </row>
    <row r="396" spans="1:11" ht="126.75" customHeight="1" x14ac:dyDescent="0.2">
      <c r="A396" s="412"/>
      <c r="B396" s="62" t="s">
        <v>19</v>
      </c>
      <c r="C396" s="222">
        <v>901</v>
      </c>
      <c r="D396" s="61" t="s">
        <v>3</v>
      </c>
      <c r="E396" s="273" t="s">
        <v>20</v>
      </c>
      <c r="F396" s="220"/>
      <c r="G396" s="178">
        <f>G397</f>
        <v>90</v>
      </c>
      <c r="H396" s="178">
        <f t="shared" ref="H396:I396" si="236">H397</f>
        <v>90</v>
      </c>
      <c r="I396" s="178">
        <f t="shared" si="236"/>
        <v>90</v>
      </c>
      <c r="J396" s="219">
        <f t="shared" si="209"/>
        <v>100</v>
      </c>
      <c r="K396" s="414"/>
    </row>
    <row r="397" spans="1:11" ht="69" customHeight="1" thickBot="1" x14ac:dyDescent="0.25">
      <c r="A397" s="412"/>
      <c r="B397" s="240" t="s">
        <v>154</v>
      </c>
      <c r="C397" s="237">
        <v>901</v>
      </c>
      <c r="D397" s="223" t="s">
        <v>3</v>
      </c>
      <c r="E397" s="268" t="s">
        <v>20</v>
      </c>
      <c r="F397" s="223" t="s">
        <v>153</v>
      </c>
      <c r="G397" s="232">
        <v>90</v>
      </c>
      <c r="H397" s="226">
        <v>90</v>
      </c>
      <c r="I397" s="227">
        <v>90</v>
      </c>
      <c r="J397" s="228">
        <f t="shared" si="209"/>
        <v>100</v>
      </c>
      <c r="K397" s="414"/>
    </row>
    <row r="398" spans="1:11" ht="19.5" customHeight="1" thickBot="1" x14ac:dyDescent="0.25">
      <c r="A398" s="412"/>
      <c r="B398" s="198" t="s">
        <v>252</v>
      </c>
      <c r="C398" s="199">
        <v>901</v>
      </c>
      <c r="D398" s="200" t="s">
        <v>113</v>
      </c>
      <c r="E398" s="200"/>
      <c r="F398" s="200"/>
      <c r="G398" s="203">
        <f>G399+G403+G432</f>
        <v>140035.20000000004</v>
      </c>
      <c r="H398" s="203">
        <f t="shared" ref="H398:I398" si="237">H399+H403+H432</f>
        <v>140035.20000000004</v>
      </c>
      <c r="I398" s="204">
        <f t="shared" si="237"/>
        <v>73661</v>
      </c>
      <c r="J398" s="197">
        <f t="shared" si="209"/>
        <v>52.601774411005223</v>
      </c>
      <c r="K398" s="414"/>
    </row>
    <row r="399" spans="1:11" ht="17.25" customHeight="1" thickBot="1" x14ac:dyDescent="0.25">
      <c r="A399" s="412"/>
      <c r="B399" s="205" t="s">
        <v>225</v>
      </c>
      <c r="C399" s="206">
        <v>901</v>
      </c>
      <c r="D399" s="207">
        <v>1001</v>
      </c>
      <c r="E399" s="207"/>
      <c r="F399" s="207"/>
      <c r="G399" s="208">
        <f>G400</f>
        <v>9028.7000000000007</v>
      </c>
      <c r="H399" s="208">
        <f t="shared" ref="H399:I399" si="238">H400</f>
        <v>9028.7000000000007</v>
      </c>
      <c r="I399" s="209">
        <f t="shared" si="238"/>
        <v>4213</v>
      </c>
      <c r="J399" s="230">
        <f t="shared" si="209"/>
        <v>46.662310188620722</v>
      </c>
      <c r="K399" s="414"/>
    </row>
    <row r="400" spans="1:11" ht="126" customHeight="1" x14ac:dyDescent="0.2">
      <c r="A400" s="412"/>
      <c r="B400" s="211" t="s">
        <v>574</v>
      </c>
      <c r="C400" s="212">
        <v>901</v>
      </c>
      <c r="D400" s="213" t="s">
        <v>232</v>
      </c>
      <c r="E400" s="214" t="s">
        <v>293</v>
      </c>
      <c r="F400" s="213"/>
      <c r="G400" s="216">
        <f>G401</f>
        <v>9028.7000000000007</v>
      </c>
      <c r="H400" s="232">
        <f t="shared" ref="H400:I400" si="239">H401</f>
        <v>9028.7000000000007</v>
      </c>
      <c r="I400" s="233">
        <f t="shared" si="239"/>
        <v>4213</v>
      </c>
      <c r="J400" s="234">
        <f t="shared" si="209"/>
        <v>46.662310188620722</v>
      </c>
      <c r="K400" s="414"/>
    </row>
    <row r="401" spans="1:11" ht="125.25" customHeight="1" x14ac:dyDescent="0.2">
      <c r="A401" s="412"/>
      <c r="B401" s="62" t="s">
        <v>483</v>
      </c>
      <c r="C401" s="235">
        <v>901</v>
      </c>
      <c r="D401" s="220" t="s">
        <v>232</v>
      </c>
      <c r="E401" s="214" t="s">
        <v>569</v>
      </c>
      <c r="F401" s="220"/>
      <c r="G401" s="178">
        <f>G402</f>
        <v>9028.7000000000007</v>
      </c>
      <c r="H401" s="178">
        <f t="shared" ref="H401:I401" si="240">H402</f>
        <v>9028.7000000000007</v>
      </c>
      <c r="I401" s="178">
        <f t="shared" si="240"/>
        <v>4213</v>
      </c>
      <c r="J401" s="219">
        <f t="shared" si="209"/>
        <v>46.662310188620722</v>
      </c>
      <c r="K401" s="414"/>
    </row>
    <row r="402" spans="1:11" ht="46.5" customHeight="1" thickBot="1" x14ac:dyDescent="0.25">
      <c r="A402" s="412"/>
      <c r="B402" s="286" t="s">
        <v>199</v>
      </c>
      <c r="C402" s="237">
        <v>901</v>
      </c>
      <c r="D402" s="223" t="s">
        <v>232</v>
      </c>
      <c r="E402" s="241" t="s">
        <v>569</v>
      </c>
      <c r="F402" s="223" t="s">
        <v>387</v>
      </c>
      <c r="G402" s="225">
        <v>9028.7000000000007</v>
      </c>
      <c r="H402" s="226">
        <v>9028.7000000000007</v>
      </c>
      <c r="I402" s="227">
        <v>4213</v>
      </c>
      <c r="J402" s="228">
        <f t="shared" si="209"/>
        <v>46.662310188620722</v>
      </c>
      <c r="K402" s="414"/>
    </row>
    <row r="403" spans="1:11" ht="32.25" customHeight="1" thickBot="1" x14ac:dyDescent="0.25">
      <c r="A403" s="412"/>
      <c r="B403" s="205" t="s">
        <v>256</v>
      </c>
      <c r="C403" s="206">
        <v>901</v>
      </c>
      <c r="D403" s="207" t="s">
        <v>255</v>
      </c>
      <c r="E403" s="207"/>
      <c r="F403" s="207"/>
      <c r="G403" s="208">
        <f>G404+G411</f>
        <v>122513.30000000002</v>
      </c>
      <c r="H403" s="208">
        <f t="shared" ref="H403:I403" si="241">H404+H411</f>
        <v>122513.30000000002</v>
      </c>
      <c r="I403" s="209">
        <f t="shared" si="241"/>
        <v>65858.8</v>
      </c>
      <c r="J403" s="230">
        <f t="shared" si="209"/>
        <v>53.756449299790297</v>
      </c>
      <c r="K403" s="414"/>
    </row>
    <row r="404" spans="1:11" ht="158.25" customHeight="1" x14ac:dyDescent="0.2">
      <c r="A404" s="412"/>
      <c r="B404" s="240" t="s">
        <v>532</v>
      </c>
      <c r="C404" s="212">
        <v>901</v>
      </c>
      <c r="D404" s="213" t="s">
        <v>255</v>
      </c>
      <c r="E404" s="213" t="s">
        <v>161</v>
      </c>
      <c r="F404" s="218"/>
      <c r="G404" s="232">
        <f>G405+G408</f>
        <v>9501.1</v>
      </c>
      <c r="H404" s="232">
        <f t="shared" ref="H404:I404" si="242">H405+H408</f>
        <v>9501.1</v>
      </c>
      <c r="I404" s="233">
        <f t="shared" si="242"/>
        <v>9035.1</v>
      </c>
      <c r="J404" s="234">
        <f t="shared" si="209"/>
        <v>95.095304754186358</v>
      </c>
      <c r="K404" s="414"/>
    </row>
    <row r="405" spans="1:11" ht="31.5" customHeight="1" x14ac:dyDescent="0.2">
      <c r="A405" s="412"/>
      <c r="B405" s="60" t="s">
        <v>452</v>
      </c>
      <c r="C405" s="235">
        <v>901</v>
      </c>
      <c r="D405" s="220" t="s">
        <v>255</v>
      </c>
      <c r="E405" s="213" t="s">
        <v>605</v>
      </c>
      <c r="F405" s="261"/>
      <c r="G405" s="178">
        <f>G406</f>
        <v>9035.1</v>
      </c>
      <c r="H405" s="178">
        <f t="shared" ref="H405:I405" si="243">H406</f>
        <v>9035.1</v>
      </c>
      <c r="I405" s="178">
        <f t="shared" si="243"/>
        <v>9035.1</v>
      </c>
      <c r="J405" s="219">
        <f t="shared" si="209"/>
        <v>100</v>
      </c>
      <c r="K405" s="414"/>
    </row>
    <row r="406" spans="1:11" ht="98.25" customHeight="1" x14ac:dyDescent="0.2">
      <c r="A406" s="412"/>
      <c r="B406" s="62" t="s">
        <v>607</v>
      </c>
      <c r="C406" s="235">
        <v>901</v>
      </c>
      <c r="D406" s="220" t="s">
        <v>255</v>
      </c>
      <c r="E406" s="68" t="s">
        <v>606</v>
      </c>
      <c r="F406" s="261"/>
      <c r="G406" s="178">
        <f>G407</f>
        <v>9035.1</v>
      </c>
      <c r="H406" s="178">
        <f t="shared" ref="H406:I406" si="244">H407</f>
        <v>9035.1</v>
      </c>
      <c r="I406" s="178">
        <f t="shared" si="244"/>
        <v>9035.1</v>
      </c>
      <c r="J406" s="219">
        <f t="shared" si="209"/>
        <v>100</v>
      </c>
      <c r="K406" s="414"/>
    </row>
    <row r="407" spans="1:11" ht="46.5" customHeight="1" x14ac:dyDescent="0.2">
      <c r="A407" s="412"/>
      <c r="B407" s="62" t="s">
        <v>199</v>
      </c>
      <c r="C407" s="235">
        <v>901</v>
      </c>
      <c r="D407" s="250" t="s">
        <v>255</v>
      </c>
      <c r="E407" s="68" t="s">
        <v>606</v>
      </c>
      <c r="F407" s="252" t="s">
        <v>387</v>
      </c>
      <c r="G407" s="178">
        <v>9035.1</v>
      </c>
      <c r="H407" s="219">
        <v>9035.1</v>
      </c>
      <c r="I407" s="219">
        <v>9035.1</v>
      </c>
      <c r="J407" s="219">
        <f t="shared" si="209"/>
        <v>100</v>
      </c>
      <c r="K407" s="414"/>
    </row>
    <row r="408" spans="1:11" ht="59.25" customHeight="1" x14ac:dyDescent="0.2">
      <c r="A408" s="412"/>
      <c r="B408" s="62" t="s">
        <v>28</v>
      </c>
      <c r="C408" s="235">
        <v>901</v>
      </c>
      <c r="D408" s="250" t="s">
        <v>255</v>
      </c>
      <c r="E408" s="258" t="s">
        <v>608</v>
      </c>
      <c r="F408" s="252"/>
      <c r="G408" s="178">
        <f>G409</f>
        <v>466</v>
      </c>
      <c r="H408" s="178">
        <f t="shared" ref="H408:I408" si="245">H409</f>
        <v>466</v>
      </c>
      <c r="I408" s="178">
        <f t="shared" si="245"/>
        <v>0</v>
      </c>
      <c r="J408" s="219">
        <f t="shared" si="209"/>
        <v>0</v>
      </c>
      <c r="K408" s="414"/>
    </row>
    <row r="409" spans="1:11" ht="64.5" customHeight="1" x14ac:dyDescent="0.2">
      <c r="A409" s="412"/>
      <c r="B409" s="62" t="s">
        <v>29</v>
      </c>
      <c r="C409" s="235">
        <v>901</v>
      </c>
      <c r="D409" s="250" t="s">
        <v>255</v>
      </c>
      <c r="E409" s="257" t="s">
        <v>609</v>
      </c>
      <c r="F409" s="252"/>
      <c r="G409" s="178">
        <f>G410</f>
        <v>466</v>
      </c>
      <c r="H409" s="178">
        <f t="shared" ref="H409:I409" si="246">H410</f>
        <v>466</v>
      </c>
      <c r="I409" s="178">
        <f t="shared" si="246"/>
        <v>0</v>
      </c>
      <c r="J409" s="219">
        <f t="shared" si="209"/>
        <v>0</v>
      </c>
      <c r="K409" s="414"/>
    </row>
    <row r="410" spans="1:11" ht="45.75" customHeight="1" x14ac:dyDescent="0.2">
      <c r="A410" s="412"/>
      <c r="B410" s="62" t="s">
        <v>199</v>
      </c>
      <c r="C410" s="235">
        <v>901</v>
      </c>
      <c r="D410" s="250" t="s">
        <v>255</v>
      </c>
      <c r="E410" s="257" t="s">
        <v>609</v>
      </c>
      <c r="F410" s="252" t="s">
        <v>387</v>
      </c>
      <c r="G410" s="178">
        <v>466</v>
      </c>
      <c r="H410" s="219">
        <v>466</v>
      </c>
      <c r="I410" s="219">
        <v>0</v>
      </c>
      <c r="J410" s="219">
        <f t="shared" si="209"/>
        <v>0</v>
      </c>
      <c r="K410" s="414"/>
    </row>
    <row r="411" spans="1:11" ht="64.5" customHeight="1" x14ac:dyDescent="0.2">
      <c r="A411" s="412"/>
      <c r="B411" s="60" t="s">
        <v>657</v>
      </c>
      <c r="C411" s="235">
        <v>901</v>
      </c>
      <c r="D411" s="220" t="s">
        <v>255</v>
      </c>
      <c r="E411" s="213" t="s">
        <v>179</v>
      </c>
      <c r="F411" s="261"/>
      <c r="G411" s="178">
        <f>G412+G420</f>
        <v>113012.20000000001</v>
      </c>
      <c r="H411" s="178">
        <f t="shared" ref="H411:I411" si="247">H412+H420</f>
        <v>113012.20000000001</v>
      </c>
      <c r="I411" s="178">
        <f t="shared" si="247"/>
        <v>56823.7</v>
      </c>
      <c r="J411" s="219">
        <f t="shared" si="209"/>
        <v>50.281031605437278</v>
      </c>
      <c r="K411" s="414"/>
    </row>
    <row r="412" spans="1:11" ht="78.75" customHeight="1" x14ac:dyDescent="0.2">
      <c r="A412" s="412"/>
      <c r="B412" s="60" t="s">
        <v>266</v>
      </c>
      <c r="C412" s="235">
        <v>901</v>
      </c>
      <c r="D412" s="220" t="s">
        <v>255</v>
      </c>
      <c r="E412" s="220" t="s">
        <v>180</v>
      </c>
      <c r="F412" s="261"/>
      <c r="G412" s="178">
        <f>G413+G415+G418</f>
        <v>1916</v>
      </c>
      <c r="H412" s="178">
        <f t="shared" ref="H412:I412" si="248">H413+H415+H418</f>
        <v>1916</v>
      </c>
      <c r="I412" s="178">
        <f t="shared" si="248"/>
        <v>960.8</v>
      </c>
      <c r="J412" s="219">
        <f t="shared" si="209"/>
        <v>50.146137787056368</v>
      </c>
      <c r="K412" s="414"/>
    </row>
    <row r="413" spans="1:11" ht="77.25" customHeight="1" x14ac:dyDescent="0.2">
      <c r="A413" s="412"/>
      <c r="B413" s="60" t="s">
        <v>267</v>
      </c>
      <c r="C413" s="235">
        <v>901</v>
      </c>
      <c r="D413" s="220" t="s">
        <v>255</v>
      </c>
      <c r="E413" s="220" t="s">
        <v>182</v>
      </c>
      <c r="F413" s="261"/>
      <c r="G413" s="178">
        <f>G414</f>
        <v>160</v>
      </c>
      <c r="H413" s="178">
        <f>H414</f>
        <v>160</v>
      </c>
      <c r="I413" s="178">
        <f t="shared" ref="I413" si="249">I414</f>
        <v>47</v>
      </c>
      <c r="J413" s="219">
        <f t="shared" ref="J413:J476" si="250">I413/H413*100</f>
        <v>29.375</v>
      </c>
      <c r="K413" s="414"/>
    </row>
    <row r="414" spans="1:11" ht="17.25" customHeight="1" x14ac:dyDescent="0.2">
      <c r="A414" s="412"/>
      <c r="B414" s="62" t="s">
        <v>390</v>
      </c>
      <c r="C414" s="235">
        <v>901</v>
      </c>
      <c r="D414" s="220" t="s">
        <v>255</v>
      </c>
      <c r="E414" s="220" t="s">
        <v>182</v>
      </c>
      <c r="F414" s="220" t="s">
        <v>381</v>
      </c>
      <c r="G414" s="178">
        <v>160</v>
      </c>
      <c r="H414" s="219">
        <v>160</v>
      </c>
      <c r="I414" s="219">
        <v>47</v>
      </c>
      <c r="J414" s="219">
        <f t="shared" si="250"/>
        <v>29.375</v>
      </c>
      <c r="K414" s="414"/>
    </row>
    <row r="415" spans="1:11" ht="126.75" customHeight="1" x14ac:dyDescent="0.2">
      <c r="A415" s="412"/>
      <c r="B415" s="60" t="s">
        <v>464</v>
      </c>
      <c r="C415" s="235">
        <v>901</v>
      </c>
      <c r="D415" s="220" t="s">
        <v>255</v>
      </c>
      <c r="E415" s="220" t="s">
        <v>181</v>
      </c>
      <c r="F415" s="261"/>
      <c r="G415" s="178">
        <f>G416+G417</f>
        <v>980.5</v>
      </c>
      <c r="H415" s="178">
        <f t="shared" ref="H415:I415" si="251">H416+H417</f>
        <v>980.5</v>
      </c>
      <c r="I415" s="178">
        <f t="shared" si="251"/>
        <v>625.5</v>
      </c>
      <c r="J415" s="219">
        <f t="shared" si="250"/>
        <v>63.793982661907187</v>
      </c>
      <c r="K415" s="414"/>
    </row>
    <row r="416" spans="1:11" ht="30" customHeight="1" x14ac:dyDescent="0.2">
      <c r="A416" s="412"/>
      <c r="B416" s="221" t="s">
        <v>386</v>
      </c>
      <c r="C416" s="235">
        <v>901</v>
      </c>
      <c r="D416" s="220" t="s">
        <v>255</v>
      </c>
      <c r="E416" s="220" t="s">
        <v>181</v>
      </c>
      <c r="F416" s="220" t="s">
        <v>385</v>
      </c>
      <c r="G416" s="178">
        <v>655.5</v>
      </c>
      <c r="H416" s="178">
        <v>655.5</v>
      </c>
      <c r="I416" s="178">
        <v>310.5</v>
      </c>
      <c r="J416" s="219">
        <f t="shared" si="250"/>
        <v>47.368421052631575</v>
      </c>
      <c r="K416" s="414"/>
    </row>
    <row r="417" spans="1:11" ht="16.5" customHeight="1" x14ac:dyDescent="0.2">
      <c r="A417" s="412"/>
      <c r="B417" s="62" t="s">
        <v>390</v>
      </c>
      <c r="C417" s="235">
        <v>901</v>
      </c>
      <c r="D417" s="220" t="s">
        <v>255</v>
      </c>
      <c r="E417" s="220" t="s">
        <v>181</v>
      </c>
      <c r="F417" s="220" t="s">
        <v>381</v>
      </c>
      <c r="G417" s="178">
        <v>325</v>
      </c>
      <c r="H417" s="219">
        <v>325</v>
      </c>
      <c r="I417" s="219">
        <v>315</v>
      </c>
      <c r="J417" s="219">
        <f t="shared" si="250"/>
        <v>96.92307692307692</v>
      </c>
      <c r="K417" s="414"/>
    </row>
    <row r="418" spans="1:11" ht="63" customHeight="1" x14ac:dyDescent="0.2">
      <c r="A418" s="412"/>
      <c r="B418" s="62" t="s">
        <v>171</v>
      </c>
      <c r="C418" s="235">
        <v>901</v>
      </c>
      <c r="D418" s="220" t="s">
        <v>255</v>
      </c>
      <c r="E418" s="220" t="s">
        <v>320</v>
      </c>
      <c r="F418" s="261"/>
      <c r="G418" s="178">
        <f>G419</f>
        <v>775.5</v>
      </c>
      <c r="H418" s="178">
        <f t="shared" ref="H418:I418" si="252">H419</f>
        <v>775.5</v>
      </c>
      <c r="I418" s="178">
        <f t="shared" si="252"/>
        <v>288.3</v>
      </c>
      <c r="J418" s="219">
        <f t="shared" si="250"/>
        <v>37.176015473887816</v>
      </c>
      <c r="K418" s="414"/>
    </row>
    <row r="419" spans="1:11" ht="61.5" customHeight="1" x14ac:dyDescent="0.2">
      <c r="A419" s="412"/>
      <c r="B419" s="60" t="s">
        <v>154</v>
      </c>
      <c r="C419" s="235">
        <v>901</v>
      </c>
      <c r="D419" s="220" t="s">
        <v>255</v>
      </c>
      <c r="E419" s="220" t="s">
        <v>320</v>
      </c>
      <c r="F419" s="220" t="s">
        <v>153</v>
      </c>
      <c r="G419" s="178">
        <v>775.5</v>
      </c>
      <c r="H419" s="219">
        <v>775.5</v>
      </c>
      <c r="I419" s="219">
        <v>288.3</v>
      </c>
      <c r="J419" s="219">
        <f t="shared" si="250"/>
        <v>37.176015473887816</v>
      </c>
      <c r="K419" s="414"/>
    </row>
    <row r="420" spans="1:11" ht="93" customHeight="1" x14ac:dyDescent="0.2">
      <c r="A420" s="412"/>
      <c r="B420" s="60" t="s">
        <v>372</v>
      </c>
      <c r="C420" s="235">
        <v>901</v>
      </c>
      <c r="D420" s="220" t="s">
        <v>255</v>
      </c>
      <c r="E420" s="68" t="s">
        <v>366</v>
      </c>
      <c r="F420" s="220"/>
      <c r="G420" s="178">
        <f>G421+G424+G427+G430</f>
        <v>111096.20000000001</v>
      </c>
      <c r="H420" s="178">
        <f t="shared" ref="H420:I420" si="253">H421+H424+H427+H430</f>
        <v>111096.20000000001</v>
      </c>
      <c r="I420" s="178">
        <f t="shared" si="253"/>
        <v>55862.899999999994</v>
      </c>
      <c r="J420" s="219">
        <f t="shared" si="250"/>
        <v>50.283358026647164</v>
      </c>
      <c r="K420" s="414"/>
    </row>
    <row r="421" spans="1:11" ht="95.25" customHeight="1" x14ac:dyDescent="0.25">
      <c r="A421" s="412"/>
      <c r="B421" s="296" t="s">
        <v>503</v>
      </c>
      <c r="C421" s="235">
        <v>901</v>
      </c>
      <c r="D421" s="220" t="s">
        <v>255</v>
      </c>
      <c r="E421" s="283" t="s">
        <v>365</v>
      </c>
      <c r="F421" s="220"/>
      <c r="G421" s="178">
        <f>G422+G423</f>
        <v>11991.6</v>
      </c>
      <c r="H421" s="178">
        <f t="shared" ref="H421:I421" si="254">H422+H423</f>
        <v>11991.6</v>
      </c>
      <c r="I421" s="178">
        <f t="shared" si="254"/>
        <v>4059.1</v>
      </c>
      <c r="J421" s="219">
        <f t="shared" si="250"/>
        <v>33.849528002935386</v>
      </c>
      <c r="K421" s="414"/>
    </row>
    <row r="422" spans="1:11" ht="64.5" customHeight="1" x14ac:dyDescent="0.2">
      <c r="A422" s="412"/>
      <c r="B422" s="60" t="s">
        <v>154</v>
      </c>
      <c r="C422" s="235">
        <v>901</v>
      </c>
      <c r="D422" s="220" t="s">
        <v>255</v>
      </c>
      <c r="E422" s="68" t="s">
        <v>365</v>
      </c>
      <c r="F422" s="220" t="s">
        <v>153</v>
      </c>
      <c r="G422" s="178">
        <v>130.19999999999999</v>
      </c>
      <c r="H422" s="219">
        <v>130.19999999999999</v>
      </c>
      <c r="I422" s="219">
        <v>37.9</v>
      </c>
      <c r="J422" s="219">
        <f t="shared" si="250"/>
        <v>29.109062980030725</v>
      </c>
      <c r="K422" s="414"/>
    </row>
    <row r="423" spans="1:11" ht="46.5" customHeight="1" x14ac:dyDescent="0.2">
      <c r="A423" s="412"/>
      <c r="B423" s="62" t="s">
        <v>199</v>
      </c>
      <c r="C423" s="235">
        <v>901</v>
      </c>
      <c r="D423" s="220" t="s">
        <v>255</v>
      </c>
      <c r="E423" s="68" t="s">
        <v>365</v>
      </c>
      <c r="F423" s="220" t="s">
        <v>387</v>
      </c>
      <c r="G423" s="178">
        <v>11861.4</v>
      </c>
      <c r="H423" s="219">
        <v>11861.4</v>
      </c>
      <c r="I423" s="219">
        <v>4021.2</v>
      </c>
      <c r="J423" s="219">
        <f t="shared" si="250"/>
        <v>33.901563053265207</v>
      </c>
      <c r="K423" s="414"/>
    </row>
    <row r="424" spans="1:11" ht="123" customHeight="1" x14ac:dyDescent="0.25">
      <c r="A424" s="412"/>
      <c r="B424" s="296" t="s">
        <v>698</v>
      </c>
      <c r="C424" s="235">
        <v>901</v>
      </c>
      <c r="D424" s="220" t="s">
        <v>255</v>
      </c>
      <c r="E424" s="68" t="s">
        <v>367</v>
      </c>
      <c r="F424" s="220"/>
      <c r="G424" s="178">
        <f>G425+G426</f>
        <v>27765</v>
      </c>
      <c r="H424" s="178">
        <f t="shared" ref="H424:I424" si="255">H425+H426</f>
        <v>27765</v>
      </c>
      <c r="I424" s="178">
        <f t="shared" si="255"/>
        <v>15624.3</v>
      </c>
      <c r="J424" s="219">
        <f t="shared" si="250"/>
        <v>56.273365748244188</v>
      </c>
      <c r="K424" s="414"/>
    </row>
    <row r="425" spans="1:11" ht="69" customHeight="1" x14ac:dyDescent="0.2">
      <c r="A425" s="412"/>
      <c r="B425" s="60" t="s">
        <v>154</v>
      </c>
      <c r="C425" s="235">
        <v>901</v>
      </c>
      <c r="D425" s="220" t="s">
        <v>255</v>
      </c>
      <c r="E425" s="68" t="s">
        <v>367</v>
      </c>
      <c r="F425" s="220" t="s">
        <v>153</v>
      </c>
      <c r="G425" s="178">
        <v>340</v>
      </c>
      <c r="H425" s="219">
        <v>340</v>
      </c>
      <c r="I425" s="219">
        <v>168.9</v>
      </c>
      <c r="J425" s="219">
        <f t="shared" si="250"/>
        <v>49.676470588235297</v>
      </c>
      <c r="K425" s="414"/>
    </row>
    <row r="426" spans="1:11" ht="59.25" customHeight="1" x14ac:dyDescent="0.2">
      <c r="A426" s="412"/>
      <c r="B426" s="62" t="s">
        <v>199</v>
      </c>
      <c r="C426" s="235">
        <v>901</v>
      </c>
      <c r="D426" s="220" t="s">
        <v>255</v>
      </c>
      <c r="E426" s="68" t="s">
        <v>367</v>
      </c>
      <c r="F426" s="220" t="s">
        <v>387</v>
      </c>
      <c r="G426" s="178">
        <v>27425</v>
      </c>
      <c r="H426" s="219">
        <v>27425</v>
      </c>
      <c r="I426" s="219">
        <v>15455.4</v>
      </c>
      <c r="J426" s="219">
        <f t="shared" si="250"/>
        <v>56.355150410209667</v>
      </c>
      <c r="K426" s="414"/>
    </row>
    <row r="427" spans="1:11" ht="112.5" customHeight="1" x14ac:dyDescent="0.2">
      <c r="A427" s="412"/>
      <c r="B427" s="60" t="s">
        <v>507</v>
      </c>
      <c r="C427" s="235">
        <v>901</v>
      </c>
      <c r="D427" s="220" t="s">
        <v>255</v>
      </c>
      <c r="E427" s="68" t="s">
        <v>368</v>
      </c>
      <c r="F427" s="220"/>
      <c r="G427" s="178">
        <f>G428+G429</f>
        <v>71280.600000000006</v>
      </c>
      <c r="H427" s="178">
        <f t="shared" ref="H427:I427" si="256">H428+H429</f>
        <v>71280.600000000006</v>
      </c>
      <c r="I427" s="178">
        <f t="shared" si="256"/>
        <v>36140</v>
      </c>
      <c r="J427" s="219">
        <f t="shared" si="250"/>
        <v>50.701032258426551</v>
      </c>
      <c r="K427" s="414"/>
    </row>
    <row r="428" spans="1:11" ht="63" customHeight="1" x14ac:dyDescent="0.2">
      <c r="A428" s="412"/>
      <c r="B428" s="221" t="s">
        <v>154</v>
      </c>
      <c r="C428" s="237">
        <v>901</v>
      </c>
      <c r="D428" s="223" t="s">
        <v>255</v>
      </c>
      <c r="E428" s="283" t="s">
        <v>368</v>
      </c>
      <c r="F428" s="223" t="s">
        <v>153</v>
      </c>
      <c r="G428" s="178">
        <v>820.5</v>
      </c>
      <c r="H428" s="219">
        <v>820.5</v>
      </c>
      <c r="I428" s="219">
        <v>379.4</v>
      </c>
      <c r="J428" s="219">
        <f t="shared" si="250"/>
        <v>46.240097501523458</v>
      </c>
      <c r="K428" s="414"/>
    </row>
    <row r="429" spans="1:11" ht="45.75" customHeight="1" x14ac:dyDescent="0.2">
      <c r="A429" s="412"/>
      <c r="B429" s="62" t="s">
        <v>199</v>
      </c>
      <c r="C429" s="258">
        <v>901</v>
      </c>
      <c r="D429" s="220" t="s">
        <v>255</v>
      </c>
      <c r="E429" s="68" t="s">
        <v>368</v>
      </c>
      <c r="F429" s="220" t="s">
        <v>387</v>
      </c>
      <c r="G429" s="178">
        <v>70460.100000000006</v>
      </c>
      <c r="H429" s="219">
        <v>70460.100000000006</v>
      </c>
      <c r="I429" s="219">
        <v>35760.6</v>
      </c>
      <c r="J429" s="219">
        <f t="shared" si="250"/>
        <v>50.752979345757375</v>
      </c>
      <c r="K429" s="414"/>
    </row>
    <row r="430" spans="1:11" ht="186" customHeight="1" x14ac:dyDescent="0.2">
      <c r="A430" s="412"/>
      <c r="B430" s="300" t="s">
        <v>732</v>
      </c>
      <c r="C430" s="258">
        <v>901</v>
      </c>
      <c r="D430" s="220" t="s">
        <v>255</v>
      </c>
      <c r="E430" s="68" t="s">
        <v>799</v>
      </c>
      <c r="F430" s="220"/>
      <c r="G430" s="178">
        <f>G431</f>
        <v>59</v>
      </c>
      <c r="H430" s="178">
        <f t="shared" ref="H430" si="257">H431</f>
        <v>59</v>
      </c>
      <c r="I430" s="178">
        <f>I431</f>
        <v>39.5</v>
      </c>
      <c r="J430" s="219">
        <f t="shared" si="250"/>
        <v>66.949152542372886</v>
      </c>
      <c r="K430" s="414"/>
    </row>
    <row r="431" spans="1:11" ht="45.75" customHeight="1" thickBot="1" x14ac:dyDescent="0.25">
      <c r="A431" s="412"/>
      <c r="B431" s="301" t="s">
        <v>199</v>
      </c>
      <c r="C431" s="267">
        <v>901</v>
      </c>
      <c r="D431" s="223" t="s">
        <v>255</v>
      </c>
      <c r="E431" s="224" t="s">
        <v>799</v>
      </c>
      <c r="F431" s="223" t="s">
        <v>387</v>
      </c>
      <c r="G431" s="232">
        <v>59</v>
      </c>
      <c r="H431" s="226">
        <v>59</v>
      </c>
      <c r="I431" s="227">
        <v>39.5</v>
      </c>
      <c r="J431" s="228">
        <f t="shared" si="250"/>
        <v>66.949152542372886</v>
      </c>
      <c r="K431" s="414"/>
    </row>
    <row r="432" spans="1:11" ht="30.75" customHeight="1" thickBot="1" x14ac:dyDescent="0.25">
      <c r="A432" s="412"/>
      <c r="B432" s="205" t="s">
        <v>208</v>
      </c>
      <c r="C432" s="302">
        <v>901</v>
      </c>
      <c r="D432" s="207" t="s">
        <v>207</v>
      </c>
      <c r="E432" s="207"/>
      <c r="F432" s="207"/>
      <c r="G432" s="208">
        <f>G433+G444</f>
        <v>8493.2000000000007</v>
      </c>
      <c r="H432" s="208">
        <f t="shared" ref="H432:I432" si="258">H433+H444</f>
        <v>8493.2000000000007</v>
      </c>
      <c r="I432" s="209">
        <f t="shared" si="258"/>
        <v>3589.2</v>
      </c>
      <c r="J432" s="230">
        <f t="shared" si="250"/>
        <v>42.259690105025186</v>
      </c>
      <c r="K432" s="414"/>
    </row>
    <row r="433" spans="1:11" ht="65.25" customHeight="1" x14ac:dyDescent="0.2">
      <c r="A433" s="412"/>
      <c r="B433" s="240" t="s">
        <v>657</v>
      </c>
      <c r="C433" s="212">
        <v>901</v>
      </c>
      <c r="D433" s="213" t="s">
        <v>207</v>
      </c>
      <c r="E433" s="214" t="s">
        <v>179</v>
      </c>
      <c r="F433" s="218"/>
      <c r="G433" s="232">
        <f>G434</f>
        <v>8193.2000000000007</v>
      </c>
      <c r="H433" s="232">
        <f t="shared" ref="H433:I433" si="259">H434</f>
        <v>8193.2000000000007</v>
      </c>
      <c r="I433" s="233">
        <f t="shared" si="259"/>
        <v>3589.2</v>
      </c>
      <c r="J433" s="234">
        <f t="shared" si="250"/>
        <v>43.807059512766678</v>
      </c>
      <c r="K433" s="414"/>
    </row>
    <row r="434" spans="1:11" ht="63" customHeight="1" x14ac:dyDescent="0.2">
      <c r="A434" s="412"/>
      <c r="B434" s="60" t="s">
        <v>269</v>
      </c>
      <c r="C434" s="235">
        <v>901</v>
      </c>
      <c r="D434" s="220" t="s">
        <v>207</v>
      </c>
      <c r="E434" s="214" t="s">
        <v>183</v>
      </c>
      <c r="F434" s="220"/>
      <c r="G434" s="178">
        <f>G435+G438+G442</f>
        <v>8193.2000000000007</v>
      </c>
      <c r="H434" s="178">
        <f t="shared" ref="H434:I434" si="260">H435+H438+H442</f>
        <v>8193.2000000000007</v>
      </c>
      <c r="I434" s="178">
        <f t="shared" si="260"/>
        <v>3589.2</v>
      </c>
      <c r="J434" s="219">
        <f t="shared" si="250"/>
        <v>43.807059512766678</v>
      </c>
      <c r="K434" s="414"/>
    </row>
    <row r="435" spans="1:11" ht="94.5" customHeight="1" x14ac:dyDescent="0.2">
      <c r="A435" s="412"/>
      <c r="B435" s="62" t="s">
        <v>504</v>
      </c>
      <c r="C435" s="235">
        <v>901</v>
      </c>
      <c r="D435" s="220" t="s">
        <v>207</v>
      </c>
      <c r="E435" s="68" t="s">
        <v>369</v>
      </c>
      <c r="F435" s="220"/>
      <c r="G435" s="178">
        <f>G436+G437</f>
        <v>815.7</v>
      </c>
      <c r="H435" s="178">
        <f t="shared" ref="H435:I435" si="261">H436+H437</f>
        <v>815.7</v>
      </c>
      <c r="I435" s="178">
        <f t="shared" si="261"/>
        <v>367.7</v>
      </c>
      <c r="J435" s="219">
        <f t="shared" si="250"/>
        <v>45.077847247762655</v>
      </c>
      <c r="K435" s="414"/>
    </row>
    <row r="436" spans="1:11" ht="35.25" customHeight="1" x14ac:dyDescent="0.2">
      <c r="A436" s="412"/>
      <c r="B436" s="60" t="s">
        <v>196</v>
      </c>
      <c r="C436" s="235">
        <v>901</v>
      </c>
      <c r="D436" s="220" t="s">
        <v>207</v>
      </c>
      <c r="E436" s="283" t="s">
        <v>369</v>
      </c>
      <c r="F436" s="220" t="s">
        <v>188</v>
      </c>
      <c r="G436" s="178">
        <v>483.7</v>
      </c>
      <c r="H436" s="219">
        <v>483.7</v>
      </c>
      <c r="I436" s="219">
        <v>243.4</v>
      </c>
      <c r="J436" s="219">
        <f t="shared" si="250"/>
        <v>50.320446557783747</v>
      </c>
      <c r="K436" s="414"/>
    </row>
    <row r="437" spans="1:11" ht="63.75" customHeight="1" x14ac:dyDescent="0.2">
      <c r="A437" s="412"/>
      <c r="B437" s="60" t="s">
        <v>154</v>
      </c>
      <c r="C437" s="235">
        <v>901</v>
      </c>
      <c r="D437" s="220" t="s">
        <v>207</v>
      </c>
      <c r="E437" s="68" t="s">
        <v>369</v>
      </c>
      <c r="F437" s="220" t="s">
        <v>153</v>
      </c>
      <c r="G437" s="178">
        <v>332</v>
      </c>
      <c r="H437" s="219">
        <v>332</v>
      </c>
      <c r="I437" s="219">
        <v>124.3</v>
      </c>
      <c r="J437" s="219">
        <f t="shared" si="250"/>
        <v>37.439759036144579</v>
      </c>
      <c r="K437" s="414"/>
    </row>
    <row r="438" spans="1:11" ht="110.25" customHeight="1" x14ac:dyDescent="0.25">
      <c r="A438" s="412"/>
      <c r="B438" s="296" t="s">
        <v>508</v>
      </c>
      <c r="C438" s="235">
        <v>901</v>
      </c>
      <c r="D438" s="220" t="s">
        <v>207</v>
      </c>
      <c r="E438" s="68" t="s">
        <v>370</v>
      </c>
      <c r="F438" s="220"/>
      <c r="G438" s="178">
        <f>G439+G440+G441</f>
        <v>7341.5</v>
      </c>
      <c r="H438" s="178">
        <f t="shared" ref="H438:I438" si="262">H439+H440+H441</f>
        <v>7341.5</v>
      </c>
      <c r="I438" s="178">
        <f t="shared" si="262"/>
        <v>3199.5</v>
      </c>
      <c r="J438" s="219">
        <f t="shared" si="250"/>
        <v>43.581012054757203</v>
      </c>
      <c r="K438" s="414"/>
    </row>
    <row r="439" spans="1:11" ht="32.25" customHeight="1" x14ac:dyDescent="0.2">
      <c r="A439" s="412"/>
      <c r="B439" s="60" t="s">
        <v>196</v>
      </c>
      <c r="C439" s="235">
        <v>901</v>
      </c>
      <c r="D439" s="220" t="s">
        <v>207</v>
      </c>
      <c r="E439" s="68" t="s">
        <v>370</v>
      </c>
      <c r="F439" s="220" t="s">
        <v>188</v>
      </c>
      <c r="G439" s="178">
        <v>6339.1</v>
      </c>
      <c r="H439" s="219">
        <v>6339.1</v>
      </c>
      <c r="I439" s="219">
        <v>2811</v>
      </c>
      <c r="J439" s="219">
        <f t="shared" si="250"/>
        <v>44.343834298244225</v>
      </c>
      <c r="K439" s="414"/>
    </row>
    <row r="440" spans="1:11" ht="61.5" customHeight="1" x14ac:dyDescent="0.2">
      <c r="A440" s="412"/>
      <c r="B440" s="60" t="s">
        <v>154</v>
      </c>
      <c r="C440" s="235">
        <v>901</v>
      </c>
      <c r="D440" s="220" t="s">
        <v>207</v>
      </c>
      <c r="E440" s="68" t="s">
        <v>370</v>
      </c>
      <c r="F440" s="220" t="s">
        <v>153</v>
      </c>
      <c r="G440" s="178">
        <v>1001.4</v>
      </c>
      <c r="H440" s="219">
        <v>1001.4</v>
      </c>
      <c r="I440" s="219">
        <v>388.5</v>
      </c>
      <c r="J440" s="219">
        <f t="shared" si="250"/>
        <v>38.795686039544634</v>
      </c>
      <c r="K440" s="414"/>
    </row>
    <row r="441" spans="1:11" ht="30.75" customHeight="1" x14ac:dyDescent="0.2">
      <c r="A441" s="412"/>
      <c r="B441" s="60" t="s">
        <v>143</v>
      </c>
      <c r="C441" s="235">
        <v>901</v>
      </c>
      <c r="D441" s="220" t="s">
        <v>207</v>
      </c>
      <c r="E441" s="68" t="s">
        <v>370</v>
      </c>
      <c r="F441" s="220" t="s">
        <v>142</v>
      </c>
      <c r="G441" s="178">
        <v>1</v>
      </c>
      <c r="H441" s="219">
        <v>1</v>
      </c>
      <c r="I441" s="219">
        <v>0</v>
      </c>
      <c r="J441" s="219">
        <f t="shared" si="250"/>
        <v>0</v>
      </c>
      <c r="K441" s="414"/>
    </row>
    <row r="442" spans="1:11" ht="32.25" customHeight="1" x14ac:dyDescent="0.2">
      <c r="A442" s="412"/>
      <c r="B442" s="62" t="s">
        <v>201</v>
      </c>
      <c r="C442" s="235">
        <v>901</v>
      </c>
      <c r="D442" s="220" t="s">
        <v>207</v>
      </c>
      <c r="E442" s="214" t="s">
        <v>184</v>
      </c>
      <c r="F442" s="220"/>
      <c r="G442" s="178">
        <f>G443</f>
        <v>36</v>
      </c>
      <c r="H442" s="178">
        <f t="shared" ref="H442:I442" si="263">H443</f>
        <v>36</v>
      </c>
      <c r="I442" s="178">
        <f t="shared" si="263"/>
        <v>22</v>
      </c>
      <c r="J442" s="219">
        <f t="shared" si="250"/>
        <v>61.111111111111114</v>
      </c>
      <c r="K442" s="414"/>
    </row>
    <row r="443" spans="1:11" ht="63.75" customHeight="1" x14ac:dyDescent="0.2">
      <c r="A443" s="412"/>
      <c r="B443" s="60" t="s">
        <v>154</v>
      </c>
      <c r="C443" s="235">
        <v>901</v>
      </c>
      <c r="D443" s="220" t="s">
        <v>207</v>
      </c>
      <c r="E443" s="214" t="s">
        <v>184</v>
      </c>
      <c r="F443" s="220" t="s">
        <v>153</v>
      </c>
      <c r="G443" s="178">
        <v>36</v>
      </c>
      <c r="H443" s="219">
        <v>36</v>
      </c>
      <c r="I443" s="219">
        <v>22</v>
      </c>
      <c r="J443" s="219">
        <f t="shared" si="250"/>
        <v>61.111111111111114</v>
      </c>
      <c r="K443" s="414"/>
    </row>
    <row r="444" spans="1:11" ht="94.5" customHeight="1" x14ac:dyDescent="0.2">
      <c r="A444" s="412"/>
      <c r="B444" s="62" t="s">
        <v>590</v>
      </c>
      <c r="C444" s="212">
        <v>901</v>
      </c>
      <c r="D444" s="220" t="s">
        <v>207</v>
      </c>
      <c r="E444" s="263" t="s">
        <v>296</v>
      </c>
      <c r="F444" s="213"/>
      <c r="G444" s="178">
        <f>G445</f>
        <v>300</v>
      </c>
      <c r="H444" s="178">
        <f t="shared" ref="H444:I444" si="264">H445</f>
        <v>300</v>
      </c>
      <c r="I444" s="178">
        <f t="shared" si="264"/>
        <v>0</v>
      </c>
      <c r="J444" s="219">
        <f t="shared" si="250"/>
        <v>0</v>
      </c>
      <c r="K444" s="414"/>
    </row>
    <row r="445" spans="1:11" ht="78.75" customHeight="1" x14ac:dyDescent="0.2">
      <c r="A445" s="412"/>
      <c r="B445" s="62" t="s">
        <v>467</v>
      </c>
      <c r="C445" s="222">
        <v>901</v>
      </c>
      <c r="D445" s="220" t="s">
        <v>207</v>
      </c>
      <c r="E445" s="241" t="s">
        <v>178</v>
      </c>
      <c r="F445" s="61"/>
      <c r="G445" s="178">
        <f>G446</f>
        <v>300</v>
      </c>
      <c r="H445" s="178">
        <f t="shared" ref="H445:I445" si="265">H446</f>
        <v>300</v>
      </c>
      <c r="I445" s="178">
        <f t="shared" si="265"/>
        <v>0</v>
      </c>
      <c r="J445" s="219">
        <f t="shared" si="250"/>
        <v>0</v>
      </c>
      <c r="K445" s="414"/>
    </row>
    <row r="446" spans="1:11" ht="115.5" customHeight="1" thickBot="1" x14ac:dyDescent="0.25">
      <c r="A446" s="412"/>
      <c r="B446" s="240" t="s">
        <v>726</v>
      </c>
      <c r="C446" s="237">
        <v>901</v>
      </c>
      <c r="D446" s="223" t="s">
        <v>207</v>
      </c>
      <c r="E446" s="303" t="s">
        <v>178</v>
      </c>
      <c r="F446" s="223" t="s">
        <v>417</v>
      </c>
      <c r="G446" s="225">
        <v>300</v>
      </c>
      <c r="H446" s="255">
        <v>300</v>
      </c>
      <c r="I446" s="255">
        <v>0</v>
      </c>
      <c r="J446" s="255">
        <f t="shared" si="250"/>
        <v>0</v>
      </c>
      <c r="K446" s="414"/>
    </row>
    <row r="447" spans="1:11" ht="30" customHeight="1" thickBot="1" x14ac:dyDescent="0.25">
      <c r="A447" s="412"/>
      <c r="B447" s="198" t="s">
        <v>121</v>
      </c>
      <c r="C447" s="199">
        <v>901</v>
      </c>
      <c r="D447" s="274">
        <v>1100</v>
      </c>
      <c r="E447" s="269"/>
      <c r="F447" s="270"/>
      <c r="G447" s="203">
        <f>G448</f>
        <v>991</v>
      </c>
      <c r="H447" s="203">
        <f t="shared" ref="H447:I447" si="266">H448</f>
        <v>991</v>
      </c>
      <c r="I447" s="203">
        <f t="shared" si="266"/>
        <v>0</v>
      </c>
      <c r="J447" s="304">
        <f t="shared" si="250"/>
        <v>0</v>
      </c>
      <c r="K447" s="414"/>
    </row>
    <row r="448" spans="1:11" ht="45.75" customHeight="1" thickBot="1" x14ac:dyDescent="0.25">
      <c r="A448" s="412"/>
      <c r="B448" s="205" t="s">
        <v>126</v>
      </c>
      <c r="C448" s="206">
        <v>901</v>
      </c>
      <c r="D448" s="207" t="s">
        <v>125</v>
      </c>
      <c r="E448" s="200"/>
      <c r="F448" s="200"/>
      <c r="G448" s="208">
        <f>G449</f>
        <v>991</v>
      </c>
      <c r="H448" s="208">
        <f t="shared" ref="H448:I448" si="267">H449</f>
        <v>991</v>
      </c>
      <c r="I448" s="208">
        <f t="shared" si="267"/>
        <v>0</v>
      </c>
      <c r="J448" s="210">
        <f t="shared" si="250"/>
        <v>0</v>
      </c>
      <c r="K448" s="414"/>
    </row>
    <row r="449" spans="1:11" ht="78.75" customHeight="1" x14ac:dyDescent="0.2">
      <c r="A449" s="412"/>
      <c r="B449" s="248" t="s">
        <v>646</v>
      </c>
      <c r="C449" s="212">
        <v>901</v>
      </c>
      <c r="D449" s="213" t="s">
        <v>125</v>
      </c>
      <c r="E449" s="214" t="s">
        <v>302</v>
      </c>
      <c r="F449" s="218"/>
      <c r="G449" s="216">
        <f>G450</f>
        <v>991</v>
      </c>
      <c r="H449" s="216">
        <f t="shared" ref="H449:I449" si="268">H450</f>
        <v>991</v>
      </c>
      <c r="I449" s="216">
        <f t="shared" si="268"/>
        <v>0</v>
      </c>
      <c r="J449" s="217">
        <f t="shared" si="250"/>
        <v>0</v>
      </c>
      <c r="K449" s="414"/>
    </row>
    <row r="450" spans="1:11" ht="64.5" customHeight="1" x14ac:dyDescent="0.2">
      <c r="A450" s="412"/>
      <c r="B450" s="60" t="s">
        <v>645</v>
      </c>
      <c r="C450" s="235">
        <v>901</v>
      </c>
      <c r="D450" s="220" t="s">
        <v>125</v>
      </c>
      <c r="E450" s="214" t="s">
        <v>480</v>
      </c>
      <c r="F450" s="261"/>
      <c r="G450" s="178">
        <f>G451</f>
        <v>991</v>
      </c>
      <c r="H450" s="178">
        <f t="shared" ref="H450:I450" si="269">H451</f>
        <v>991</v>
      </c>
      <c r="I450" s="178">
        <f t="shared" si="269"/>
        <v>0</v>
      </c>
      <c r="J450" s="219">
        <f t="shared" si="250"/>
        <v>0</v>
      </c>
      <c r="K450" s="414"/>
    </row>
    <row r="451" spans="1:11" ht="48.75" customHeight="1" x14ac:dyDescent="0.2">
      <c r="A451" s="412"/>
      <c r="B451" s="62" t="s">
        <v>408</v>
      </c>
      <c r="C451" s="235">
        <v>901</v>
      </c>
      <c r="D451" s="220" t="s">
        <v>125</v>
      </c>
      <c r="E451" s="214" t="s">
        <v>177</v>
      </c>
      <c r="F451" s="261"/>
      <c r="G451" s="178">
        <f>G452</f>
        <v>991</v>
      </c>
      <c r="H451" s="178">
        <f t="shared" ref="H451:I451" si="270">H452</f>
        <v>991</v>
      </c>
      <c r="I451" s="178">
        <f t="shared" si="270"/>
        <v>0</v>
      </c>
      <c r="J451" s="219">
        <f t="shared" si="250"/>
        <v>0</v>
      </c>
      <c r="K451" s="414"/>
    </row>
    <row r="452" spans="1:11" ht="61.5" customHeight="1" thickBot="1" x14ac:dyDescent="0.25">
      <c r="A452" s="412"/>
      <c r="B452" s="240" t="s">
        <v>154</v>
      </c>
      <c r="C452" s="237">
        <v>901</v>
      </c>
      <c r="D452" s="223" t="s">
        <v>125</v>
      </c>
      <c r="E452" s="241" t="s">
        <v>177</v>
      </c>
      <c r="F452" s="223" t="s">
        <v>153</v>
      </c>
      <c r="G452" s="232">
        <v>991</v>
      </c>
      <c r="H452" s="226">
        <v>991</v>
      </c>
      <c r="I452" s="227">
        <v>0</v>
      </c>
      <c r="J452" s="228">
        <f t="shared" si="250"/>
        <v>0</v>
      </c>
      <c r="K452" s="414"/>
    </row>
    <row r="453" spans="1:11" ht="33" customHeight="1" thickBot="1" x14ac:dyDescent="0.25">
      <c r="A453" s="412"/>
      <c r="B453" s="198" t="s">
        <v>30</v>
      </c>
      <c r="C453" s="199">
        <v>901</v>
      </c>
      <c r="D453" s="200" t="s">
        <v>31</v>
      </c>
      <c r="E453" s="200"/>
      <c r="F453" s="200"/>
      <c r="G453" s="203">
        <f>G454</f>
        <v>971</v>
      </c>
      <c r="H453" s="203">
        <f t="shared" ref="H453:I453" si="271">H454</f>
        <v>971</v>
      </c>
      <c r="I453" s="204">
        <f t="shared" si="271"/>
        <v>485.5</v>
      </c>
      <c r="J453" s="197">
        <f t="shared" si="250"/>
        <v>50</v>
      </c>
      <c r="K453" s="414"/>
    </row>
    <row r="454" spans="1:11" ht="31.5" customHeight="1" thickBot="1" x14ac:dyDescent="0.25">
      <c r="A454" s="412"/>
      <c r="B454" s="205" t="s">
        <v>455</v>
      </c>
      <c r="C454" s="305">
        <v>901</v>
      </c>
      <c r="D454" s="207" t="s">
        <v>32</v>
      </c>
      <c r="E454" s="207"/>
      <c r="F454" s="207"/>
      <c r="G454" s="208">
        <f>G455</f>
        <v>971</v>
      </c>
      <c r="H454" s="208">
        <f t="shared" ref="H454:I454" si="272">H455</f>
        <v>971</v>
      </c>
      <c r="I454" s="209">
        <f t="shared" si="272"/>
        <v>485.5</v>
      </c>
      <c r="J454" s="230">
        <f t="shared" si="250"/>
        <v>50</v>
      </c>
      <c r="K454" s="414"/>
    </row>
    <row r="455" spans="1:11" ht="95.25" customHeight="1" x14ac:dyDescent="0.2">
      <c r="A455" s="412"/>
      <c r="B455" s="259" t="s">
        <v>572</v>
      </c>
      <c r="C455" s="212">
        <v>901</v>
      </c>
      <c r="D455" s="213" t="s">
        <v>32</v>
      </c>
      <c r="E455" s="213" t="s">
        <v>299</v>
      </c>
      <c r="F455" s="61"/>
      <c r="G455" s="232">
        <f>G456</f>
        <v>971</v>
      </c>
      <c r="H455" s="232">
        <f t="shared" ref="H455:I455" si="273">H456</f>
        <v>971</v>
      </c>
      <c r="I455" s="233">
        <f t="shared" si="273"/>
        <v>485.5</v>
      </c>
      <c r="J455" s="234">
        <f t="shared" si="250"/>
        <v>50</v>
      </c>
      <c r="K455" s="414"/>
    </row>
    <row r="456" spans="1:11" ht="60.75" customHeight="1" x14ac:dyDescent="0.2">
      <c r="A456" s="412"/>
      <c r="B456" s="60" t="s">
        <v>209</v>
      </c>
      <c r="C456" s="212">
        <v>901</v>
      </c>
      <c r="D456" s="213" t="s">
        <v>32</v>
      </c>
      <c r="E456" s="213" t="s">
        <v>300</v>
      </c>
      <c r="F456" s="220"/>
      <c r="G456" s="178">
        <f>G457</f>
        <v>971</v>
      </c>
      <c r="H456" s="178">
        <f t="shared" ref="H456:I456" si="274">H457</f>
        <v>971</v>
      </c>
      <c r="I456" s="178">
        <f t="shared" si="274"/>
        <v>485.5</v>
      </c>
      <c r="J456" s="219">
        <f t="shared" si="250"/>
        <v>50</v>
      </c>
      <c r="K456" s="414"/>
    </row>
    <row r="457" spans="1:11" ht="62.25" customHeight="1" x14ac:dyDescent="0.2">
      <c r="A457" s="412"/>
      <c r="B457" s="60" t="s">
        <v>36</v>
      </c>
      <c r="C457" s="212">
        <v>901</v>
      </c>
      <c r="D457" s="213" t="s">
        <v>32</v>
      </c>
      <c r="E457" s="273" t="s">
        <v>37</v>
      </c>
      <c r="F457" s="220"/>
      <c r="G457" s="178">
        <f>G458</f>
        <v>971</v>
      </c>
      <c r="H457" s="178">
        <f t="shared" ref="H457:I457" si="275">H458</f>
        <v>971</v>
      </c>
      <c r="I457" s="178">
        <f t="shared" si="275"/>
        <v>485.5</v>
      </c>
      <c r="J457" s="219">
        <f t="shared" si="250"/>
        <v>50</v>
      </c>
      <c r="K457" s="414"/>
    </row>
    <row r="458" spans="1:11" ht="33" customHeight="1" thickBot="1" x14ac:dyDescent="0.25">
      <c r="A458" s="412"/>
      <c r="B458" s="240" t="s">
        <v>103</v>
      </c>
      <c r="C458" s="222">
        <v>901</v>
      </c>
      <c r="D458" s="61" t="s">
        <v>32</v>
      </c>
      <c r="E458" s="268" t="s">
        <v>37</v>
      </c>
      <c r="F458" s="61" t="s">
        <v>99</v>
      </c>
      <c r="G458" s="232">
        <v>971</v>
      </c>
      <c r="H458" s="226">
        <v>971</v>
      </c>
      <c r="I458" s="227">
        <v>485.5</v>
      </c>
      <c r="J458" s="228">
        <f t="shared" si="250"/>
        <v>50</v>
      </c>
      <c r="K458" s="414"/>
    </row>
    <row r="459" spans="1:11" ht="65.25" customHeight="1" thickBot="1" x14ac:dyDescent="0.25">
      <c r="A459" s="412"/>
      <c r="B459" s="198" t="s">
        <v>722</v>
      </c>
      <c r="C459" s="199">
        <v>901</v>
      </c>
      <c r="D459" s="200" t="s">
        <v>357</v>
      </c>
      <c r="E459" s="200"/>
      <c r="F459" s="200"/>
      <c r="G459" s="203">
        <f>G460</f>
        <v>8</v>
      </c>
      <c r="H459" s="203">
        <f t="shared" ref="H459:I459" si="276">H460</f>
        <v>8</v>
      </c>
      <c r="I459" s="204">
        <f t="shared" si="276"/>
        <v>3.7</v>
      </c>
      <c r="J459" s="197">
        <f t="shared" si="250"/>
        <v>46.25</v>
      </c>
      <c r="K459" s="414"/>
    </row>
    <row r="460" spans="1:11" ht="63.75" customHeight="1" thickBot="1" x14ac:dyDescent="0.25">
      <c r="A460" s="412"/>
      <c r="B460" s="205" t="s">
        <v>723</v>
      </c>
      <c r="C460" s="206">
        <v>901</v>
      </c>
      <c r="D460" s="207" t="s">
        <v>136</v>
      </c>
      <c r="E460" s="207"/>
      <c r="F460" s="207"/>
      <c r="G460" s="208">
        <f>G461</f>
        <v>8</v>
      </c>
      <c r="H460" s="208">
        <f t="shared" ref="H460:I460" si="277">H461</f>
        <v>8</v>
      </c>
      <c r="I460" s="209">
        <f t="shared" si="277"/>
        <v>3.7</v>
      </c>
      <c r="J460" s="230">
        <f t="shared" si="250"/>
        <v>46.25</v>
      </c>
      <c r="K460" s="414"/>
    </row>
    <row r="461" spans="1:11" ht="32.25" customHeight="1" x14ac:dyDescent="0.2">
      <c r="A461" s="412"/>
      <c r="B461" s="248" t="s">
        <v>149</v>
      </c>
      <c r="C461" s="212">
        <v>901</v>
      </c>
      <c r="D461" s="213" t="s">
        <v>136</v>
      </c>
      <c r="E461" s="214" t="s">
        <v>55</v>
      </c>
      <c r="F461" s="213"/>
      <c r="G461" s="216">
        <f>G462</f>
        <v>8</v>
      </c>
      <c r="H461" s="232">
        <f t="shared" ref="H461:I461" si="278">H462</f>
        <v>8</v>
      </c>
      <c r="I461" s="233">
        <f t="shared" si="278"/>
        <v>3.7</v>
      </c>
      <c r="J461" s="234">
        <f t="shared" si="250"/>
        <v>46.25</v>
      </c>
      <c r="K461" s="414"/>
    </row>
    <row r="462" spans="1:11" ht="32.25" customHeight="1" x14ac:dyDescent="0.2">
      <c r="A462" s="412"/>
      <c r="B462" s="60" t="s">
        <v>137</v>
      </c>
      <c r="C462" s="235">
        <v>901</v>
      </c>
      <c r="D462" s="220" t="s">
        <v>136</v>
      </c>
      <c r="E462" s="68" t="s">
        <v>81</v>
      </c>
      <c r="F462" s="220"/>
      <c r="G462" s="178">
        <f>G463</f>
        <v>8</v>
      </c>
      <c r="H462" s="178">
        <f t="shared" ref="H462:I462" si="279">H463</f>
        <v>8</v>
      </c>
      <c r="I462" s="178">
        <f t="shared" si="279"/>
        <v>3.7</v>
      </c>
      <c r="J462" s="219">
        <f t="shared" si="250"/>
        <v>46.25</v>
      </c>
      <c r="K462" s="414"/>
    </row>
    <row r="463" spans="1:11" ht="31.5" customHeight="1" thickBot="1" x14ac:dyDescent="0.25">
      <c r="A463" s="412"/>
      <c r="B463" s="221" t="s">
        <v>138</v>
      </c>
      <c r="C463" s="237">
        <v>901</v>
      </c>
      <c r="D463" s="223" t="s">
        <v>136</v>
      </c>
      <c r="E463" s="224" t="s">
        <v>81</v>
      </c>
      <c r="F463" s="223" t="s">
        <v>358</v>
      </c>
      <c r="G463" s="225">
        <v>8</v>
      </c>
      <c r="H463" s="226">
        <v>8</v>
      </c>
      <c r="I463" s="227">
        <v>3.7</v>
      </c>
      <c r="J463" s="228">
        <f t="shared" si="250"/>
        <v>46.25</v>
      </c>
      <c r="K463" s="414"/>
    </row>
    <row r="464" spans="1:11" ht="66.75" customHeight="1" thickBot="1" x14ac:dyDescent="0.25">
      <c r="A464" s="412"/>
      <c r="B464" s="198" t="s">
        <v>624</v>
      </c>
      <c r="C464" s="199">
        <v>906</v>
      </c>
      <c r="D464" s="270"/>
      <c r="E464" s="270"/>
      <c r="F464" s="270"/>
      <c r="G464" s="203">
        <f t="shared" ref="G464:I464" si="280">G465+G583+G594</f>
        <v>879422.00000000012</v>
      </c>
      <c r="H464" s="203">
        <f t="shared" si="280"/>
        <v>883278.00000000012</v>
      </c>
      <c r="I464" s="204">
        <f t="shared" si="280"/>
        <v>419125.7</v>
      </c>
      <c r="J464" s="197">
        <f t="shared" si="250"/>
        <v>47.451164865421752</v>
      </c>
      <c r="K464" s="414"/>
    </row>
    <row r="465" spans="1:11" ht="17.25" customHeight="1" thickBot="1" x14ac:dyDescent="0.25">
      <c r="A465" s="412"/>
      <c r="B465" s="198" t="s">
        <v>250</v>
      </c>
      <c r="C465" s="199">
        <v>906</v>
      </c>
      <c r="D465" s="200" t="s">
        <v>249</v>
      </c>
      <c r="E465" s="200"/>
      <c r="F465" s="200"/>
      <c r="G465" s="203">
        <f t="shared" ref="G465:I465" si="281">G466+G491+G552+G573+G534</f>
        <v>878472.10000000009</v>
      </c>
      <c r="H465" s="203">
        <f t="shared" si="281"/>
        <v>879388.60000000009</v>
      </c>
      <c r="I465" s="204">
        <f t="shared" si="281"/>
        <v>416350.2</v>
      </c>
      <c r="J465" s="197">
        <f t="shared" si="250"/>
        <v>47.345417031787761</v>
      </c>
      <c r="K465" s="414"/>
    </row>
    <row r="466" spans="1:11" ht="16.5" customHeight="1" thickBot="1" x14ac:dyDescent="0.25">
      <c r="A466" s="412"/>
      <c r="B466" s="205" t="s">
        <v>395</v>
      </c>
      <c r="C466" s="206">
        <v>906</v>
      </c>
      <c r="D466" s="207" t="s">
        <v>227</v>
      </c>
      <c r="E466" s="207"/>
      <c r="F466" s="207"/>
      <c r="G466" s="208">
        <f>G467</f>
        <v>338641.6</v>
      </c>
      <c r="H466" s="208">
        <f t="shared" ref="H466:I466" si="282">H467</f>
        <v>338641.6</v>
      </c>
      <c r="I466" s="209">
        <f t="shared" si="282"/>
        <v>165120</v>
      </c>
      <c r="J466" s="230">
        <f t="shared" si="250"/>
        <v>48.759514483749193</v>
      </c>
      <c r="K466" s="414"/>
    </row>
    <row r="467" spans="1:11" ht="59.25" customHeight="1" x14ac:dyDescent="0.2">
      <c r="A467" s="412"/>
      <c r="B467" s="211" t="s">
        <v>520</v>
      </c>
      <c r="C467" s="212">
        <v>906</v>
      </c>
      <c r="D467" s="213" t="s">
        <v>227</v>
      </c>
      <c r="E467" s="214" t="s">
        <v>298</v>
      </c>
      <c r="F467" s="218"/>
      <c r="G467" s="232">
        <f t="shared" ref="G467:I467" si="283">G468+G484</f>
        <v>338641.6</v>
      </c>
      <c r="H467" s="232">
        <f t="shared" si="283"/>
        <v>338641.6</v>
      </c>
      <c r="I467" s="233">
        <f t="shared" si="283"/>
        <v>165120</v>
      </c>
      <c r="J467" s="234">
        <f t="shared" si="250"/>
        <v>48.759514483749193</v>
      </c>
      <c r="K467" s="414"/>
    </row>
    <row r="468" spans="1:11" ht="64.5" customHeight="1" x14ac:dyDescent="0.2">
      <c r="A468" s="412"/>
      <c r="B468" s="62" t="s">
        <v>373</v>
      </c>
      <c r="C468" s="235">
        <v>906</v>
      </c>
      <c r="D468" s="220" t="s">
        <v>227</v>
      </c>
      <c r="E468" s="68" t="s">
        <v>63</v>
      </c>
      <c r="F468" s="220"/>
      <c r="G468" s="178">
        <f t="shared" ref="G468:I468" si="284">G478+G469</f>
        <v>334923.8</v>
      </c>
      <c r="H468" s="178">
        <f t="shared" si="284"/>
        <v>334923.8</v>
      </c>
      <c r="I468" s="178">
        <f t="shared" si="284"/>
        <v>161814.1</v>
      </c>
      <c r="J468" s="219">
        <f t="shared" si="250"/>
        <v>48.313705983271419</v>
      </c>
      <c r="K468" s="414"/>
    </row>
    <row r="469" spans="1:11" ht="111" customHeight="1" x14ac:dyDescent="0.2">
      <c r="A469" s="412"/>
      <c r="B469" s="211" t="s">
        <v>148</v>
      </c>
      <c r="C469" s="212">
        <v>906</v>
      </c>
      <c r="D469" s="213" t="s">
        <v>227</v>
      </c>
      <c r="E469" s="283" t="s">
        <v>659</v>
      </c>
      <c r="F469" s="213"/>
      <c r="G469" s="178">
        <f>G470+G474</f>
        <v>204139</v>
      </c>
      <c r="H469" s="178">
        <f t="shared" ref="H469:I469" si="285">H470+H474</f>
        <v>204139</v>
      </c>
      <c r="I469" s="178">
        <f t="shared" si="285"/>
        <v>103608.6</v>
      </c>
      <c r="J469" s="219">
        <f t="shared" si="250"/>
        <v>50.753947065479899</v>
      </c>
      <c r="K469" s="414"/>
    </row>
    <row r="470" spans="1:11" ht="171" customHeight="1" x14ac:dyDescent="0.2">
      <c r="A470" s="412"/>
      <c r="B470" s="62" t="s">
        <v>275</v>
      </c>
      <c r="C470" s="235">
        <v>906</v>
      </c>
      <c r="D470" s="220" t="s">
        <v>227</v>
      </c>
      <c r="E470" s="68" t="s">
        <v>660</v>
      </c>
      <c r="F470" s="220"/>
      <c r="G470" s="178">
        <f>G472+G473+G471</f>
        <v>200493</v>
      </c>
      <c r="H470" s="178">
        <f t="shared" ref="H470:I470" si="286">H472+H473+H471</f>
        <v>200493</v>
      </c>
      <c r="I470" s="178">
        <f t="shared" si="286"/>
        <v>101880.3</v>
      </c>
      <c r="J470" s="219">
        <f t="shared" si="250"/>
        <v>50.814891292962848</v>
      </c>
      <c r="K470" s="414"/>
    </row>
    <row r="471" spans="1:11" ht="34.5" customHeight="1" x14ac:dyDescent="0.2">
      <c r="A471" s="412"/>
      <c r="B471" s="60" t="s">
        <v>196</v>
      </c>
      <c r="C471" s="235">
        <v>906</v>
      </c>
      <c r="D471" s="220" t="s">
        <v>227</v>
      </c>
      <c r="E471" s="68" t="s">
        <v>660</v>
      </c>
      <c r="F471" s="220" t="s">
        <v>188</v>
      </c>
      <c r="G471" s="178">
        <v>9169.9</v>
      </c>
      <c r="H471" s="219">
        <v>9169.9</v>
      </c>
      <c r="I471" s="219">
        <v>3819.8</v>
      </c>
      <c r="J471" s="219">
        <f t="shared" si="250"/>
        <v>41.655852299370771</v>
      </c>
      <c r="K471" s="414"/>
    </row>
    <row r="472" spans="1:11" ht="30.75" customHeight="1" x14ac:dyDescent="0.2">
      <c r="A472" s="412"/>
      <c r="B472" s="60" t="s">
        <v>103</v>
      </c>
      <c r="C472" s="235">
        <v>906</v>
      </c>
      <c r="D472" s="220" t="s">
        <v>227</v>
      </c>
      <c r="E472" s="224" t="s">
        <v>660</v>
      </c>
      <c r="F472" s="220" t="s">
        <v>99</v>
      </c>
      <c r="G472" s="178">
        <v>73823.5</v>
      </c>
      <c r="H472" s="219">
        <v>73823.5</v>
      </c>
      <c r="I472" s="219">
        <v>37668.6</v>
      </c>
      <c r="J472" s="219">
        <f t="shared" si="250"/>
        <v>51.025215547894639</v>
      </c>
      <c r="K472" s="414"/>
    </row>
    <row r="473" spans="1:11" ht="29.25" customHeight="1" x14ac:dyDescent="0.2">
      <c r="A473" s="412"/>
      <c r="B473" s="60" t="s">
        <v>102</v>
      </c>
      <c r="C473" s="235">
        <v>906</v>
      </c>
      <c r="D473" s="220" t="s">
        <v>227</v>
      </c>
      <c r="E473" s="224" t="s">
        <v>660</v>
      </c>
      <c r="F473" s="220" t="s">
        <v>100</v>
      </c>
      <c r="G473" s="178">
        <v>117499.6</v>
      </c>
      <c r="H473" s="219">
        <v>117499.6</v>
      </c>
      <c r="I473" s="219">
        <v>60391.9</v>
      </c>
      <c r="J473" s="219">
        <f t="shared" si="250"/>
        <v>51.397536672465272</v>
      </c>
      <c r="K473" s="414"/>
    </row>
    <row r="474" spans="1:11" ht="175.5" customHeight="1" x14ac:dyDescent="0.2">
      <c r="A474" s="412"/>
      <c r="B474" s="62" t="s">
        <v>202</v>
      </c>
      <c r="C474" s="235">
        <v>906</v>
      </c>
      <c r="D474" s="220" t="s">
        <v>227</v>
      </c>
      <c r="E474" s="68" t="s">
        <v>661</v>
      </c>
      <c r="F474" s="223"/>
      <c r="G474" s="178">
        <f>G476+G477+G475</f>
        <v>3646</v>
      </c>
      <c r="H474" s="178">
        <f t="shared" ref="H474:I474" si="287">H476+H477+H475</f>
        <v>3646</v>
      </c>
      <c r="I474" s="178">
        <f t="shared" si="287"/>
        <v>1728.3</v>
      </c>
      <c r="J474" s="219">
        <f t="shared" si="250"/>
        <v>47.402633022490399</v>
      </c>
      <c r="K474" s="414"/>
    </row>
    <row r="475" spans="1:11" ht="36" customHeight="1" x14ac:dyDescent="0.2">
      <c r="A475" s="412"/>
      <c r="B475" s="60" t="s">
        <v>154</v>
      </c>
      <c r="C475" s="235">
        <v>906</v>
      </c>
      <c r="D475" s="220" t="s">
        <v>227</v>
      </c>
      <c r="E475" s="68" t="s">
        <v>661</v>
      </c>
      <c r="F475" s="220" t="s">
        <v>153</v>
      </c>
      <c r="G475" s="178">
        <v>105.7</v>
      </c>
      <c r="H475" s="219">
        <v>105.7</v>
      </c>
      <c r="I475" s="219">
        <v>0</v>
      </c>
      <c r="J475" s="219">
        <f t="shared" si="250"/>
        <v>0</v>
      </c>
      <c r="K475" s="414"/>
    </row>
    <row r="476" spans="1:11" ht="33.75" customHeight="1" x14ac:dyDescent="0.2">
      <c r="A476" s="412"/>
      <c r="B476" s="60" t="s">
        <v>103</v>
      </c>
      <c r="C476" s="235">
        <v>906</v>
      </c>
      <c r="D476" s="220" t="s">
        <v>227</v>
      </c>
      <c r="E476" s="68" t="s">
        <v>661</v>
      </c>
      <c r="F476" s="220" t="s">
        <v>99</v>
      </c>
      <c r="G476" s="178">
        <v>1416.3</v>
      </c>
      <c r="H476" s="219">
        <v>1416.3</v>
      </c>
      <c r="I476" s="219">
        <v>658.8</v>
      </c>
      <c r="J476" s="219">
        <f t="shared" si="250"/>
        <v>46.515568735437405</v>
      </c>
      <c r="K476" s="414"/>
    </row>
    <row r="477" spans="1:11" ht="33" customHeight="1" x14ac:dyDescent="0.2">
      <c r="A477" s="412"/>
      <c r="B477" s="60" t="s">
        <v>102</v>
      </c>
      <c r="C477" s="235">
        <v>906</v>
      </c>
      <c r="D477" s="220" t="s">
        <v>227</v>
      </c>
      <c r="E477" s="68" t="s">
        <v>661</v>
      </c>
      <c r="F477" s="220" t="s">
        <v>100</v>
      </c>
      <c r="G477" s="178">
        <v>2124</v>
      </c>
      <c r="H477" s="219">
        <v>2124</v>
      </c>
      <c r="I477" s="219">
        <v>1069.5</v>
      </c>
      <c r="J477" s="219">
        <f t="shared" ref="J477:J543" si="288">I477/H477*100</f>
        <v>50.353107344632761</v>
      </c>
      <c r="K477" s="414"/>
    </row>
    <row r="478" spans="1:11" ht="96.75" customHeight="1" x14ac:dyDescent="0.2">
      <c r="A478" s="412"/>
      <c r="B478" s="306" t="s">
        <v>664</v>
      </c>
      <c r="C478" s="235">
        <v>906</v>
      </c>
      <c r="D478" s="220" t="s">
        <v>227</v>
      </c>
      <c r="E478" s="68" t="s">
        <v>663</v>
      </c>
      <c r="F478" s="220"/>
      <c r="G478" s="178">
        <f>G481+G482+G479+G480+G483</f>
        <v>130784.79999999999</v>
      </c>
      <c r="H478" s="178">
        <f t="shared" ref="H478:I478" si="289">H481+H482+H479+H480+H483</f>
        <v>130784.79999999999</v>
      </c>
      <c r="I478" s="178">
        <f t="shared" si="289"/>
        <v>58205.5</v>
      </c>
      <c r="J478" s="219">
        <f t="shared" si="288"/>
        <v>44.504789547409182</v>
      </c>
      <c r="K478" s="414"/>
    </row>
    <row r="479" spans="1:11" ht="33" customHeight="1" x14ac:dyDescent="0.2">
      <c r="A479" s="412"/>
      <c r="B479" s="60" t="s">
        <v>196</v>
      </c>
      <c r="C479" s="235">
        <v>906</v>
      </c>
      <c r="D479" s="220" t="s">
        <v>227</v>
      </c>
      <c r="E479" s="68" t="s">
        <v>663</v>
      </c>
      <c r="F479" s="220" t="s">
        <v>188</v>
      </c>
      <c r="G479" s="178">
        <v>5808.2</v>
      </c>
      <c r="H479" s="219">
        <v>5808.2</v>
      </c>
      <c r="I479" s="219">
        <v>2093.9</v>
      </c>
      <c r="J479" s="219">
        <f t="shared" si="288"/>
        <v>36.050755827967357</v>
      </c>
      <c r="K479" s="414"/>
    </row>
    <row r="480" spans="1:11" ht="33" customHeight="1" x14ac:dyDescent="0.2">
      <c r="A480" s="412"/>
      <c r="B480" s="60" t="s">
        <v>154</v>
      </c>
      <c r="C480" s="235">
        <v>906</v>
      </c>
      <c r="D480" s="220" t="s">
        <v>227</v>
      </c>
      <c r="E480" s="68" t="s">
        <v>663</v>
      </c>
      <c r="F480" s="220" t="s">
        <v>153</v>
      </c>
      <c r="G480" s="178">
        <v>5886.2</v>
      </c>
      <c r="H480" s="219">
        <v>5886.2</v>
      </c>
      <c r="I480" s="219">
        <v>1489.7</v>
      </c>
      <c r="J480" s="219">
        <f t="shared" si="288"/>
        <v>25.308348340185521</v>
      </c>
      <c r="K480" s="414"/>
    </row>
    <row r="481" spans="1:11" ht="33" customHeight="1" x14ac:dyDescent="0.2">
      <c r="A481" s="412"/>
      <c r="B481" s="60" t="s">
        <v>98</v>
      </c>
      <c r="C481" s="235">
        <v>906</v>
      </c>
      <c r="D481" s="220" t="s">
        <v>227</v>
      </c>
      <c r="E481" s="68" t="s">
        <v>663</v>
      </c>
      <c r="F481" s="220" t="s">
        <v>99</v>
      </c>
      <c r="G481" s="178">
        <v>48656.7</v>
      </c>
      <c r="H481" s="219">
        <v>48656.7</v>
      </c>
      <c r="I481" s="219">
        <v>21486.3</v>
      </c>
      <c r="J481" s="219">
        <f t="shared" si="288"/>
        <v>44.158975022967034</v>
      </c>
      <c r="K481" s="414"/>
    </row>
    <row r="482" spans="1:11" ht="33" customHeight="1" x14ac:dyDescent="0.2">
      <c r="A482" s="412"/>
      <c r="B482" s="60" t="s">
        <v>102</v>
      </c>
      <c r="C482" s="235">
        <v>906</v>
      </c>
      <c r="D482" s="220" t="s">
        <v>227</v>
      </c>
      <c r="E482" s="68" t="s">
        <v>663</v>
      </c>
      <c r="F482" s="220" t="s">
        <v>100</v>
      </c>
      <c r="G482" s="178">
        <v>70309.7</v>
      </c>
      <c r="H482" s="219">
        <v>70309.7</v>
      </c>
      <c r="I482" s="219">
        <v>33073.5</v>
      </c>
      <c r="J482" s="219">
        <f t="shared" si="288"/>
        <v>47.039739893641993</v>
      </c>
      <c r="K482" s="414"/>
    </row>
    <row r="483" spans="1:11" ht="33" customHeight="1" x14ac:dyDescent="0.2">
      <c r="A483" s="412"/>
      <c r="B483" s="60" t="s">
        <v>143</v>
      </c>
      <c r="C483" s="235">
        <v>906</v>
      </c>
      <c r="D483" s="220" t="s">
        <v>227</v>
      </c>
      <c r="E483" s="68" t="s">
        <v>663</v>
      </c>
      <c r="F483" s="220" t="s">
        <v>142</v>
      </c>
      <c r="G483" s="178">
        <v>124</v>
      </c>
      <c r="H483" s="219">
        <v>124</v>
      </c>
      <c r="I483" s="219">
        <v>62.1</v>
      </c>
      <c r="J483" s="219">
        <f t="shared" si="288"/>
        <v>50.080645161290327</v>
      </c>
      <c r="K483" s="414"/>
    </row>
    <row r="484" spans="1:11" ht="93" customHeight="1" x14ac:dyDescent="0.2">
      <c r="A484" s="412">
        <v>373</v>
      </c>
      <c r="B484" s="221" t="s">
        <v>510</v>
      </c>
      <c r="C484" s="237">
        <v>906</v>
      </c>
      <c r="D484" s="223" t="s">
        <v>227</v>
      </c>
      <c r="E484" s="224" t="s">
        <v>64</v>
      </c>
      <c r="F484" s="220"/>
      <c r="G484" s="178">
        <f>G485+G488</f>
        <v>3717.7999999999997</v>
      </c>
      <c r="H484" s="178">
        <f t="shared" ref="H484:I484" si="290">H485+H488</f>
        <v>3717.7999999999997</v>
      </c>
      <c r="I484" s="178">
        <f t="shared" si="290"/>
        <v>3305.8999999999996</v>
      </c>
      <c r="J484" s="219">
        <f t="shared" si="288"/>
        <v>88.920867179514758</v>
      </c>
      <c r="K484" s="414"/>
    </row>
    <row r="485" spans="1:11" ht="140.25" customHeight="1" x14ac:dyDescent="0.2">
      <c r="A485" s="412"/>
      <c r="B485" s="266" t="s">
        <v>678</v>
      </c>
      <c r="C485" s="258">
        <v>906</v>
      </c>
      <c r="D485" s="220" t="s">
        <v>227</v>
      </c>
      <c r="E485" s="68" t="s">
        <v>677</v>
      </c>
      <c r="F485" s="220"/>
      <c r="G485" s="178">
        <f>G486+G487</f>
        <v>270.89999999999998</v>
      </c>
      <c r="H485" s="178">
        <f t="shared" ref="H485:I485" si="291">H486+H487</f>
        <v>270.89999999999998</v>
      </c>
      <c r="I485" s="178">
        <f t="shared" si="291"/>
        <v>0</v>
      </c>
      <c r="J485" s="219">
        <f t="shared" si="288"/>
        <v>0</v>
      </c>
      <c r="K485" s="414"/>
    </row>
    <row r="486" spans="1:11" ht="30.75" customHeight="1" x14ac:dyDescent="0.2">
      <c r="A486" s="412"/>
      <c r="B486" s="60" t="s">
        <v>103</v>
      </c>
      <c r="C486" s="258">
        <v>906</v>
      </c>
      <c r="D486" s="220" t="s">
        <v>227</v>
      </c>
      <c r="E486" s="68" t="s">
        <v>677</v>
      </c>
      <c r="F486" s="220" t="s">
        <v>99</v>
      </c>
      <c r="G486" s="178">
        <v>128.4</v>
      </c>
      <c r="H486" s="219">
        <v>128.4</v>
      </c>
      <c r="I486" s="219">
        <v>0</v>
      </c>
      <c r="J486" s="219">
        <f t="shared" si="288"/>
        <v>0</v>
      </c>
      <c r="K486" s="414"/>
    </row>
    <row r="487" spans="1:11" ht="30.75" customHeight="1" x14ac:dyDescent="0.2">
      <c r="A487" s="412"/>
      <c r="B487" s="60" t="s">
        <v>102</v>
      </c>
      <c r="C487" s="258">
        <v>906</v>
      </c>
      <c r="D487" s="220" t="s">
        <v>227</v>
      </c>
      <c r="E487" s="68" t="s">
        <v>677</v>
      </c>
      <c r="F487" s="220" t="s">
        <v>100</v>
      </c>
      <c r="G487" s="178">
        <v>142.5</v>
      </c>
      <c r="H487" s="219">
        <v>142.5</v>
      </c>
      <c r="I487" s="219">
        <v>0</v>
      </c>
      <c r="J487" s="219">
        <f t="shared" si="288"/>
        <v>0</v>
      </c>
      <c r="K487" s="414"/>
    </row>
    <row r="488" spans="1:11" ht="47.25" customHeight="1" x14ac:dyDescent="0.2">
      <c r="A488" s="412"/>
      <c r="B488" s="60" t="s">
        <v>500</v>
      </c>
      <c r="C488" s="258">
        <v>906</v>
      </c>
      <c r="D488" s="220" t="s">
        <v>227</v>
      </c>
      <c r="E488" s="68" t="s">
        <v>86</v>
      </c>
      <c r="F488" s="220"/>
      <c r="G488" s="178">
        <f>G489+G490</f>
        <v>3446.8999999999996</v>
      </c>
      <c r="H488" s="178">
        <f t="shared" ref="H488:I488" si="292">H489+H490</f>
        <v>3446.8999999999996</v>
      </c>
      <c r="I488" s="178">
        <f t="shared" si="292"/>
        <v>3305.8999999999996</v>
      </c>
      <c r="J488" s="219">
        <f t="shared" si="288"/>
        <v>95.909367837767263</v>
      </c>
      <c r="K488" s="414"/>
    </row>
    <row r="489" spans="1:11" ht="29.25" customHeight="1" x14ac:dyDescent="0.2">
      <c r="A489" s="412"/>
      <c r="B489" s="60" t="s">
        <v>103</v>
      </c>
      <c r="C489" s="235">
        <v>906</v>
      </c>
      <c r="D489" s="220" t="s">
        <v>227</v>
      </c>
      <c r="E489" s="68" t="s">
        <v>86</v>
      </c>
      <c r="F489" s="220" t="s">
        <v>99</v>
      </c>
      <c r="G489" s="178">
        <v>1622.1</v>
      </c>
      <c r="H489" s="219">
        <v>1622.1</v>
      </c>
      <c r="I489" s="219">
        <v>1541.1</v>
      </c>
      <c r="J489" s="219">
        <f t="shared" si="288"/>
        <v>95.00647309043832</v>
      </c>
      <c r="K489" s="414"/>
    </row>
    <row r="490" spans="1:11" ht="33.75" customHeight="1" thickBot="1" x14ac:dyDescent="0.25">
      <c r="A490" s="412"/>
      <c r="B490" s="221" t="s">
        <v>102</v>
      </c>
      <c r="C490" s="237">
        <v>906</v>
      </c>
      <c r="D490" s="223" t="s">
        <v>227</v>
      </c>
      <c r="E490" s="224" t="s">
        <v>86</v>
      </c>
      <c r="F490" s="61" t="s">
        <v>100</v>
      </c>
      <c r="G490" s="232">
        <v>1824.8</v>
      </c>
      <c r="H490" s="226">
        <v>1824.8</v>
      </c>
      <c r="I490" s="227">
        <v>1764.8</v>
      </c>
      <c r="J490" s="228">
        <f t="shared" si="288"/>
        <v>96.711968434896974</v>
      </c>
      <c r="K490" s="414"/>
    </row>
    <row r="491" spans="1:11" ht="16.5" thickBot="1" x14ac:dyDescent="0.25">
      <c r="A491" s="412"/>
      <c r="B491" s="205" t="s">
        <v>206</v>
      </c>
      <c r="C491" s="206">
        <v>906</v>
      </c>
      <c r="D491" s="207" t="s">
        <v>229</v>
      </c>
      <c r="E491" s="270"/>
      <c r="F491" s="207"/>
      <c r="G491" s="208">
        <f>G492</f>
        <v>423195.7</v>
      </c>
      <c r="H491" s="208">
        <f t="shared" ref="H491:I491" si="293">H492</f>
        <v>420256.2</v>
      </c>
      <c r="I491" s="209">
        <f t="shared" si="293"/>
        <v>205991.7</v>
      </c>
      <c r="J491" s="230">
        <f t="shared" si="288"/>
        <v>49.015743253758068</v>
      </c>
      <c r="K491" s="414"/>
    </row>
    <row r="492" spans="1:11" ht="61.5" customHeight="1" x14ac:dyDescent="0.2">
      <c r="A492" s="412"/>
      <c r="B492" s="211" t="s">
        <v>520</v>
      </c>
      <c r="C492" s="212">
        <v>906</v>
      </c>
      <c r="D492" s="213" t="s">
        <v>229</v>
      </c>
      <c r="E492" s="214" t="s">
        <v>298</v>
      </c>
      <c r="F492" s="218"/>
      <c r="G492" s="216">
        <f t="shared" ref="G492:I492" si="294">G493+G519</f>
        <v>423195.7</v>
      </c>
      <c r="H492" s="232">
        <f t="shared" si="294"/>
        <v>420256.2</v>
      </c>
      <c r="I492" s="233">
        <f t="shared" si="294"/>
        <v>205991.7</v>
      </c>
      <c r="J492" s="234">
        <f t="shared" si="288"/>
        <v>49.015743253758068</v>
      </c>
      <c r="K492" s="414"/>
    </row>
    <row r="493" spans="1:11" ht="65.25" customHeight="1" x14ac:dyDescent="0.2">
      <c r="A493" s="412"/>
      <c r="B493" s="60" t="s">
        <v>51</v>
      </c>
      <c r="C493" s="235">
        <v>906</v>
      </c>
      <c r="D493" s="220" t="s">
        <v>229</v>
      </c>
      <c r="E493" s="68" t="s">
        <v>346</v>
      </c>
      <c r="F493" s="261"/>
      <c r="G493" s="178">
        <f>G503+G517+G494+G513+G509</f>
        <v>406429.8</v>
      </c>
      <c r="H493" s="178">
        <f t="shared" ref="H493:I493" si="295">H503+H517+H494+H513+H509</f>
        <v>403490.3</v>
      </c>
      <c r="I493" s="178">
        <f t="shared" si="295"/>
        <v>203284</v>
      </c>
      <c r="J493" s="219">
        <f t="shared" si="288"/>
        <v>50.381384633038273</v>
      </c>
      <c r="K493" s="414"/>
    </row>
    <row r="494" spans="1:11" ht="153.75" customHeight="1" thickBot="1" x14ac:dyDescent="0.25">
      <c r="A494" s="412"/>
      <c r="B494" s="411" t="s">
        <v>666</v>
      </c>
      <c r="C494" s="235">
        <v>906</v>
      </c>
      <c r="D494" s="220" t="s">
        <v>229</v>
      </c>
      <c r="E494" s="68" t="s">
        <v>665</v>
      </c>
      <c r="F494" s="220"/>
      <c r="G494" s="178">
        <f t="shared" ref="G494:I494" si="296">G495+G499</f>
        <v>264466</v>
      </c>
      <c r="H494" s="178">
        <f t="shared" si="296"/>
        <v>264466</v>
      </c>
      <c r="I494" s="178">
        <f t="shared" si="296"/>
        <v>146279.70000000001</v>
      </c>
      <c r="J494" s="219">
        <f t="shared" si="288"/>
        <v>55.311344369408545</v>
      </c>
      <c r="K494" s="414"/>
    </row>
    <row r="495" spans="1:11" ht="224.25" customHeight="1" x14ac:dyDescent="0.2">
      <c r="A495" s="412"/>
      <c r="B495" s="62" t="s">
        <v>668</v>
      </c>
      <c r="C495" s="235">
        <v>906</v>
      </c>
      <c r="D495" s="220" t="s">
        <v>229</v>
      </c>
      <c r="E495" s="68" t="s">
        <v>667</v>
      </c>
      <c r="F495" s="220"/>
      <c r="G495" s="178">
        <f>G496+G497+G498</f>
        <v>249217</v>
      </c>
      <c r="H495" s="178">
        <f>H496+H497+H498</f>
        <v>249217</v>
      </c>
      <c r="I495" s="178">
        <f>I496+I497+I498</f>
        <v>138571.5</v>
      </c>
      <c r="J495" s="219">
        <f t="shared" si="288"/>
        <v>55.602747806128797</v>
      </c>
      <c r="K495" s="414"/>
    </row>
    <row r="496" spans="1:11" ht="29.25" customHeight="1" x14ac:dyDescent="0.2">
      <c r="A496" s="412"/>
      <c r="B496" s="60" t="s">
        <v>196</v>
      </c>
      <c r="C496" s="235">
        <v>906</v>
      </c>
      <c r="D496" s="220" t="s">
        <v>229</v>
      </c>
      <c r="E496" s="68" t="s">
        <v>667</v>
      </c>
      <c r="F496" s="220" t="s">
        <v>188</v>
      </c>
      <c r="G496" s="178">
        <v>18071</v>
      </c>
      <c r="H496" s="219">
        <v>18071</v>
      </c>
      <c r="I496" s="219">
        <v>8679.4</v>
      </c>
      <c r="J496" s="219">
        <f t="shared" si="288"/>
        <v>48.029439433346241</v>
      </c>
      <c r="K496" s="414"/>
    </row>
    <row r="497" spans="1:12" ht="30" customHeight="1" x14ac:dyDescent="0.2">
      <c r="A497" s="412"/>
      <c r="B497" s="60" t="s">
        <v>103</v>
      </c>
      <c r="C497" s="235">
        <v>906</v>
      </c>
      <c r="D497" s="220" t="s">
        <v>229</v>
      </c>
      <c r="E497" s="68" t="s">
        <v>667</v>
      </c>
      <c r="F497" s="220" t="s">
        <v>99</v>
      </c>
      <c r="G497" s="178">
        <v>135889.79999999999</v>
      </c>
      <c r="H497" s="219">
        <v>135889.79999999999</v>
      </c>
      <c r="I497" s="219">
        <v>77728.3</v>
      </c>
      <c r="J497" s="219">
        <f t="shared" si="288"/>
        <v>57.199510191346228</v>
      </c>
      <c r="K497" s="414"/>
      <c r="L497" s="88"/>
    </row>
    <row r="498" spans="1:12" ht="32.25" customHeight="1" x14ac:dyDescent="0.2">
      <c r="A498" s="412"/>
      <c r="B498" s="60" t="s">
        <v>102</v>
      </c>
      <c r="C498" s="235">
        <v>906</v>
      </c>
      <c r="D498" s="220" t="s">
        <v>229</v>
      </c>
      <c r="E498" s="68" t="s">
        <v>667</v>
      </c>
      <c r="F498" s="220" t="s">
        <v>100</v>
      </c>
      <c r="G498" s="178">
        <v>95256.2</v>
      </c>
      <c r="H498" s="219">
        <v>95256.2</v>
      </c>
      <c r="I498" s="219">
        <v>52163.8</v>
      </c>
      <c r="J498" s="219">
        <f t="shared" si="288"/>
        <v>54.761579823675518</v>
      </c>
      <c r="K498" s="414"/>
      <c r="L498" s="88"/>
    </row>
    <row r="499" spans="1:12" ht="222" customHeight="1" x14ac:dyDescent="0.2">
      <c r="A499" s="412"/>
      <c r="B499" s="259" t="s">
        <v>669</v>
      </c>
      <c r="C499" s="235">
        <v>906</v>
      </c>
      <c r="D499" s="220" t="s">
        <v>229</v>
      </c>
      <c r="E499" s="68" t="s">
        <v>670</v>
      </c>
      <c r="F499" s="220"/>
      <c r="G499" s="178">
        <f>G500+G501+G502</f>
        <v>15249</v>
      </c>
      <c r="H499" s="178">
        <f t="shared" ref="H499:I499" si="297">H500+H501+H502</f>
        <v>15249</v>
      </c>
      <c r="I499" s="178">
        <f t="shared" si="297"/>
        <v>7708.2</v>
      </c>
      <c r="J499" s="219">
        <f t="shared" si="288"/>
        <v>50.548888451701742</v>
      </c>
      <c r="K499" s="414"/>
    </row>
    <row r="500" spans="1:12" ht="62.25" customHeight="1" x14ac:dyDescent="0.2">
      <c r="A500" s="412"/>
      <c r="B500" s="60" t="s">
        <v>154</v>
      </c>
      <c r="C500" s="235">
        <v>906</v>
      </c>
      <c r="D500" s="220" t="s">
        <v>229</v>
      </c>
      <c r="E500" s="68" t="s">
        <v>670</v>
      </c>
      <c r="F500" s="220" t="s">
        <v>153</v>
      </c>
      <c r="G500" s="178">
        <v>471.5</v>
      </c>
      <c r="H500" s="219">
        <v>786.2</v>
      </c>
      <c r="I500" s="219">
        <v>358.5</v>
      </c>
      <c r="J500" s="219">
        <f t="shared" si="288"/>
        <v>45.599084202493003</v>
      </c>
      <c r="K500" s="414"/>
    </row>
    <row r="501" spans="1:12" ht="32.25" customHeight="1" x14ac:dyDescent="0.2">
      <c r="A501" s="412"/>
      <c r="B501" s="60" t="s">
        <v>103</v>
      </c>
      <c r="C501" s="235">
        <v>906</v>
      </c>
      <c r="D501" s="220" t="s">
        <v>229</v>
      </c>
      <c r="E501" s="68" t="s">
        <v>670</v>
      </c>
      <c r="F501" s="220" t="s">
        <v>99</v>
      </c>
      <c r="G501" s="178">
        <v>8150.7</v>
      </c>
      <c r="H501" s="219">
        <v>7972.2</v>
      </c>
      <c r="I501" s="219">
        <v>4046.2</v>
      </c>
      <c r="J501" s="219">
        <f t="shared" si="288"/>
        <v>50.753869697197764</v>
      </c>
      <c r="K501" s="417"/>
    </row>
    <row r="502" spans="1:12" ht="31.5" customHeight="1" x14ac:dyDescent="0.2">
      <c r="A502" s="412"/>
      <c r="B502" s="60" t="s">
        <v>102</v>
      </c>
      <c r="C502" s="235">
        <v>906</v>
      </c>
      <c r="D502" s="220" t="s">
        <v>229</v>
      </c>
      <c r="E502" s="68" t="s">
        <v>670</v>
      </c>
      <c r="F502" s="220" t="s">
        <v>100</v>
      </c>
      <c r="G502" s="178">
        <v>6626.8</v>
      </c>
      <c r="H502" s="219">
        <v>6490.6</v>
      </c>
      <c r="I502" s="219">
        <v>3303.5</v>
      </c>
      <c r="J502" s="219">
        <f t="shared" si="288"/>
        <v>50.896681354574305</v>
      </c>
      <c r="K502" s="417"/>
    </row>
    <row r="503" spans="1:12" ht="94.5" customHeight="1" x14ac:dyDescent="0.2">
      <c r="A503" s="412"/>
      <c r="B503" s="62" t="s">
        <v>671</v>
      </c>
      <c r="C503" s="235">
        <v>906</v>
      </c>
      <c r="D503" s="220" t="s">
        <v>229</v>
      </c>
      <c r="E503" s="68" t="s">
        <v>672</v>
      </c>
      <c r="F503" s="220"/>
      <c r="G503" s="178">
        <f t="shared" ref="G503:I503" si="298">G504+G505+G506+G507+G508</f>
        <v>100344.2</v>
      </c>
      <c r="H503" s="178">
        <f t="shared" si="298"/>
        <v>100344.2</v>
      </c>
      <c r="I503" s="178">
        <f t="shared" si="298"/>
        <v>46700.299999999996</v>
      </c>
      <c r="J503" s="219">
        <f t="shared" si="288"/>
        <v>46.540108945011269</v>
      </c>
      <c r="K503" s="414"/>
    </row>
    <row r="504" spans="1:12" ht="31.5" customHeight="1" x14ac:dyDescent="0.2">
      <c r="A504" s="412"/>
      <c r="B504" s="60" t="s">
        <v>196</v>
      </c>
      <c r="C504" s="235">
        <v>906</v>
      </c>
      <c r="D504" s="220" t="s">
        <v>229</v>
      </c>
      <c r="E504" s="68" t="s">
        <v>672</v>
      </c>
      <c r="F504" s="220" t="s">
        <v>188</v>
      </c>
      <c r="G504" s="178">
        <v>5605.2</v>
      </c>
      <c r="H504" s="219">
        <v>5605.2</v>
      </c>
      <c r="I504" s="219">
        <v>2482.1</v>
      </c>
      <c r="J504" s="219">
        <f t="shared" si="288"/>
        <v>44.282095197316778</v>
      </c>
      <c r="K504" s="414"/>
    </row>
    <row r="505" spans="1:12" ht="31.5" customHeight="1" x14ac:dyDescent="0.2">
      <c r="A505" s="412"/>
      <c r="B505" s="60" t="s">
        <v>154</v>
      </c>
      <c r="C505" s="235">
        <v>906</v>
      </c>
      <c r="D505" s="220" t="s">
        <v>229</v>
      </c>
      <c r="E505" s="68" t="s">
        <v>672</v>
      </c>
      <c r="F505" s="251">
        <v>240</v>
      </c>
      <c r="G505" s="178">
        <v>4532.3999999999996</v>
      </c>
      <c r="H505" s="219">
        <v>4532.3999999999996</v>
      </c>
      <c r="I505" s="219">
        <v>1634.7</v>
      </c>
      <c r="J505" s="219">
        <f t="shared" si="288"/>
        <v>36.066984379136883</v>
      </c>
      <c r="K505" s="414"/>
    </row>
    <row r="506" spans="1:12" ht="31.5" customHeight="1" x14ac:dyDescent="0.2">
      <c r="A506" s="412"/>
      <c r="B506" s="60" t="s">
        <v>103</v>
      </c>
      <c r="C506" s="235">
        <v>906</v>
      </c>
      <c r="D506" s="220" t="s">
        <v>229</v>
      </c>
      <c r="E506" s="68" t="s">
        <v>672</v>
      </c>
      <c r="F506" s="251">
        <v>610</v>
      </c>
      <c r="G506" s="178">
        <v>57725.4</v>
      </c>
      <c r="H506" s="219">
        <v>57725.4</v>
      </c>
      <c r="I506" s="219">
        <v>25674</v>
      </c>
      <c r="J506" s="219">
        <f t="shared" si="288"/>
        <v>44.476088515627438</v>
      </c>
      <c r="K506" s="414"/>
    </row>
    <row r="507" spans="1:12" ht="31.5" customHeight="1" x14ac:dyDescent="0.2">
      <c r="A507" s="412"/>
      <c r="B507" s="60" t="s">
        <v>102</v>
      </c>
      <c r="C507" s="235">
        <v>906</v>
      </c>
      <c r="D507" s="220" t="s">
        <v>229</v>
      </c>
      <c r="E507" s="68" t="s">
        <v>672</v>
      </c>
      <c r="F507" s="220" t="s">
        <v>100</v>
      </c>
      <c r="G507" s="178">
        <v>32335.200000000001</v>
      </c>
      <c r="H507" s="219">
        <v>32335.200000000001</v>
      </c>
      <c r="I507" s="219">
        <v>16836.400000000001</v>
      </c>
      <c r="J507" s="219">
        <f t="shared" si="288"/>
        <v>52.068334199262722</v>
      </c>
      <c r="K507" s="414"/>
    </row>
    <row r="508" spans="1:12" ht="31.5" customHeight="1" x14ac:dyDescent="0.2">
      <c r="A508" s="412"/>
      <c r="B508" s="60" t="s">
        <v>143</v>
      </c>
      <c r="C508" s="235">
        <v>906</v>
      </c>
      <c r="D508" s="220" t="s">
        <v>229</v>
      </c>
      <c r="E508" s="68" t="s">
        <v>672</v>
      </c>
      <c r="F508" s="220" t="s">
        <v>142</v>
      </c>
      <c r="G508" s="178">
        <v>146</v>
      </c>
      <c r="H508" s="219">
        <v>146</v>
      </c>
      <c r="I508" s="219">
        <v>73.099999999999994</v>
      </c>
      <c r="J508" s="219">
        <f t="shared" si="288"/>
        <v>50.068493150684922</v>
      </c>
      <c r="K508" s="414"/>
    </row>
    <row r="509" spans="1:12" ht="80.25" customHeight="1" x14ac:dyDescent="0.2">
      <c r="A509" s="412"/>
      <c r="B509" s="60" t="s">
        <v>471</v>
      </c>
      <c r="C509" s="235">
        <v>906</v>
      </c>
      <c r="D509" s="220" t="s">
        <v>229</v>
      </c>
      <c r="E509" s="68" t="s">
        <v>674</v>
      </c>
      <c r="F509" s="220"/>
      <c r="G509" s="178">
        <f>G510+G511+G512</f>
        <v>5509.5999999999995</v>
      </c>
      <c r="H509" s="178">
        <f t="shared" ref="H509:I509" si="299">H510+H511+H512</f>
        <v>5509.5999999999995</v>
      </c>
      <c r="I509" s="178">
        <f t="shared" si="299"/>
        <v>1572.6999999999998</v>
      </c>
      <c r="J509" s="219">
        <f t="shared" si="288"/>
        <v>28.544721939886742</v>
      </c>
      <c r="K509" s="414"/>
    </row>
    <row r="510" spans="1:12" ht="64.5" customHeight="1" x14ac:dyDescent="0.2">
      <c r="A510" s="412"/>
      <c r="B510" s="60" t="s">
        <v>154</v>
      </c>
      <c r="C510" s="235">
        <v>906</v>
      </c>
      <c r="D510" s="220" t="s">
        <v>229</v>
      </c>
      <c r="E510" s="68" t="s">
        <v>674</v>
      </c>
      <c r="F510" s="220" t="s">
        <v>153</v>
      </c>
      <c r="G510" s="178">
        <v>431</v>
      </c>
      <c r="H510" s="219">
        <v>431</v>
      </c>
      <c r="I510" s="219">
        <v>117.6</v>
      </c>
      <c r="J510" s="219">
        <f t="shared" si="288"/>
        <v>27.285382830626446</v>
      </c>
      <c r="K510" s="414"/>
    </row>
    <row r="511" spans="1:12" ht="31.5" customHeight="1" x14ac:dyDescent="0.2">
      <c r="A511" s="412"/>
      <c r="B511" s="60" t="s">
        <v>103</v>
      </c>
      <c r="C511" s="235">
        <v>906</v>
      </c>
      <c r="D511" s="220" t="s">
        <v>229</v>
      </c>
      <c r="E511" s="68" t="s">
        <v>674</v>
      </c>
      <c r="F511" s="220" t="s">
        <v>99</v>
      </c>
      <c r="G511" s="178">
        <v>5028.8999999999996</v>
      </c>
      <c r="H511" s="219">
        <v>5028.8999999999996</v>
      </c>
      <c r="I511" s="219">
        <v>1454.3</v>
      </c>
      <c r="J511" s="219">
        <f t="shared" si="288"/>
        <v>28.918849052476688</v>
      </c>
      <c r="K511" s="414"/>
    </row>
    <row r="512" spans="1:12" ht="31.5" customHeight="1" x14ac:dyDescent="0.2">
      <c r="A512" s="412"/>
      <c r="B512" s="60" t="s">
        <v>102</v>
      </c>
      <c r="C512" s="235">
        <v>906</v>
      </c>
      <c r="D512" s="220" t="s">
        <v>229</v>
      </c>
      <c r="E512" s="68" t="s">
        <v>674</v>
      </c>
      <c r="F512" s="220" t="s">
        <v>100</v>
      </c>
      <c r="G512" s="178">
        <v>49.7</v>
      </c>
      <c r="H512" s="219">
        <v>49.7</v>
      </c>
      <c r="I512" s="219">
        <v>0.8</v>
      </c>
      <c r="J512" s="219">
        <f t="shared" si="288"/>
        <v>1.6096579476861168</v>
      </c>
      <c r="K512" s="414"/>
    </row>
    <row r="513" spans="1:12" ht="77.25" customHeight="1" x14ac:dyDescent="0.2">
      <c r="A513" s="412"/>
      <c r="B513" s="60" t="s">
        <v>471</v>
      </c>
      <c r="C513" s="235">
        <v>906</v>
      </c>
      <c r="D513" s="220" t="s">
        <v>229</v>
      </c>
      <c r="E513" s="68" t="s">
        <v>676</v>
      </c>
      <c r="F513" s="220"/>
      <c r="G513" s="178">
        <f>G514+G515+G516</f>
        <v>34610</v>
      </c>
      <c r="H513" s="178">
        <f t="shared" ref="H513:I513" si="300">H514+H515+H516</f>
        <v>31670.5</v>
      </c>
      <c r="I513" s="178">
        <f t="shared" si="300"/>
        <v>8731.2999999999993</v>
      </c>
      <c r="J513" s="219">
        <f t="shared" si="288"/>
        <v>27.569188992911382</v>
      </c>
      <c r="K513" s="414"/>
    </row>
    <row r="514" spans="1:12" ht="64.5" customHeight="1" x14ac:dyDescent="0.2">
      <c r="A514" s="412"/>
      <c r="B514" s="60" t="s">
        <v>154</v>
      </c>
      <c r="C514" s="235">
        <v>906</v>
      </c>
      <c r="D514" s="220" t="s">
        <v>229</v>
      </c>
      <c r="E514" s="68" t="s">
        <v>676</v>
      </c>
      <c r="F514" s="220" t="s">
        <v>153</v>
      </c>
      <c r="G514" s="178">
        <v>1821</v>
      </c>
      <c r="H514" s="219">
        <v>1647.5</v>
      </c>
      <c r="I514" s="219">
        <v>434.6</v>
      </c>
      <c r="J514" s="219">
        <f t="shared" si="288"/>
        <v>26.379362670713203</v>
      </c>
      <c r="K514" s="414"/>
    </row>
    <row r="515" spans="1:12" ht="31.5" customHeight="1" x14ac:dyDescent="0.2">
      <c r="A515" s="412"/>
      <c r="B515" s="60" t="s">
        <v>103</v>
      </c>
      <c r="C515" s="235">
        <v>906</v>
      </c>
      <c r="D515" s="220" t="s">
        <v>229</v>
      </c>
      <c r="E515" s="68" t="s">
        <v>676</v>
      </c>
      <c r="F515" s="220" t="s">
        <v>99</v>
      </c>
      <c r="G515" s="178">
        <v>19796</v>
      </c>
      <c r="H515" s="219">
        <v>18322.8</v>
      </c>
      <c r="I515" s="219">
        <v>5059.3999999999996</v>
      </c>
      <c r="J515" s="219">
        <f t="shared" si="288"/>
        <v>27.612591961927212</v>
      </c>
      <c r="K515" s="414"/>
      <c r="L515" s="88"/>
    </row>
    <row r="516" spans="1:12" ht="31.5" customHeight="1" x14ac:dyDescent="0.2">
      <c r="A516" s="412"/>
      <c r="B516" s="60" t="s">
        <v>102</v>
      </c>
      <c r="C516" s="235">
        <v>906</v>
      </c>
      <c r="D516" s="220" t="s">
        <v>229</v>
      </c>
      <c r="E516" s="68" t="s">
        <v>676</v>
      </c>
      <c r="F516" s="220" t="s">
        <v>100</v>
      </c>
      <c r="G516" s="178">
        <v>12993</v>
      </c>
      <c r="H516" s="219">
        <v>11700.2</v>
      </c>
      <c r="I516" s="219">
        <v>3237.3</v>
      </c>
      <c r="J516" s="219">
        <f t="shared" si="288"/>
        <v>27.668757799011985</v>
      </c>
      <c r="K516" s="414"/>
      <c r="L516" s="88"/>
    </row>
    <row r="517" spans="1:12" ht="126.75" customHeight="1" x14ac:dyDescent="0.2">
      <c r="A517" s="412"/>
      <c r="B517" s="60" t="s">
        <v>675</v>
      </c>
      <c r="C517" s="235">
        <v>906</v>
      </c>
      <c r="D517" s="220" t="s">
        <v>229</v>
      </c>
      <c r="E517" s="220" t="s">
        <v>673</v>
      </c>
      <c r="F517" s="220"/>
      <c r="G517" s="178">
        <f>G518</f>
        <v>1500</v>
      </c>
      <c r="H517" s="178">
        <f t="shared" ref="H517:I517" si="301">H518</f>
        <v>1500</v>
      </c>
      <c r="I517" s="178">
        <f t="shared" si="301"/>
        <v>0</v>
      </c>
      <c r="J517" s="219">
        <f t="shared" si="288"/>
        <v>0</v>
      </c>
      <c r="K517" s="414"/>
    </row>
    <row r="518" spans="1:12" ht="31.5" customHeight="1" x14ac:dyDescent="0.2">
      <c r="A518" s="412"/>
      <c r="B518" s="60" t="s">
        <v>103</v>
      </c>
      <c r="C518" s="235">
        <v>906</v>
      </c>
      <c r="D518" s="220" t="s">
        <v>229</v>
      </c>
      <c r="E518" s="220" t="s">
        <v>673</v>
      </c>
      <c r="F518" s="220" t="s">
        <v>99</v>
      </c>
      <c r="G518" s="178">
        <v>1500</v>
      </c>
      <c r="H518" s="219">
        <v>1500</v>
      </c>
      <c r="I518" s="219">
        <v>0</v>
      </c>
      <c r="J518" s="219">
        <f t="shared" si="288"/>
        <v>0</v>
      </c>
      <c r="K518" s="414"/>
    </row>
    <row r="519" spans="1:12" ht="93.75" customHeight="1" x14ac:dyDescent="0.2">
      <c r="A519" s="412"/>
      <c r="B519" s="60" t="s">
        <v>510</v>
      </c>
      <c r="C519" s="235">
        <v>906</v>
      </c>
      <c r="D519" s="220" t="s">
        <v>229</v>
      </c>
      <c r="E519" s="68" t="s">
        <v>64</v>
      </c>
      <c r="F519" s="220"/>
      <c r="G519" s="178">
        <f>G520+G522+G524+G528+G531</f>
        <v>16765.900000000001</v>
      </c>
      <c r="H519" s="178">
        <f t="shared" ref="H519:I519" si="302">H520+H522+H524+H528+H531</f>
        <v>16765.900000000001</v>
      </c>
      <c r="I519" s="178">
        <f t="shared" si="302"/>
        <v>2707.7</v>
      </c>
      <c r="J519" s="219">
        <f t="shared" si="288"/>
        <v>16.150042646085204</v>
      </c>
      <c r="K519" s="414"/>
    </row>
    <row r="520" spans="1:12" ht="138" customHeight="1" x14ac:dyDescent="0.2">
      <c r="A520" s="412"/>
      <c r="B520" s="266" t="s">
        <v>678</v>
      </c>
      <c r="C520" s="235">
        <v>906</v>
      </c>
      <c r="D520" s="220" t="s">
        <v>229</v>
      </c>
      <c r="E520" s="68" t="s">
        <v>677</v>
      </c>
      <c r="F520" s="220"/>
      <c r="G520" s="178">
        <f>G521</f>
        <v>1393</v>
      </c>
      <c r="H520" s="178">
        <f t="shared" ref="H520:I520" si="303">H521</f>
        <v>1393</v>
      </c>
      <c r="I520" s="178">
        <f t="shared" si="303"/>
        <v>0</v>
      </c>
      <c r="J520" s="219">
        <f t="shared" si="288"/>
        <v>0</v>
      </c>
      <c r="K520" s="414"/>
    </row>
    <row r="521" spans="1:12" ht="29.25" customHeight="1" x14ac:dyDescent="0.2">
      <c r="A521" s="412"/>
      <c r="B521" s="248" t="s">
        <v>102</v>
      </c>
      <c r="C521" s="235">
        <v>906</v>
      </c>
      <c r="D521" s="220" t="s">
        <v>229</v>
      </c>
      <c r="E521" s="68" t="s">
        <v>677</v>
      </c>
      <c r="F521" s="220" t="s">
        <v>100</v>
      </c>
      <c r="G521" s="178">
        <v>1393</v>
      </c>
      <c r="H521" s="219">
        <v>1393</v>
      </c>
      <c r="I521" s="219">
        <v>0</v>
      </c>
      <c r="J521" s="219">
        <f t="shared" si="288"/>
        <v>0</v>
      </c>
      <c r="K521" s="414"/>
    </row>
    <row r="522" spans="1:12" ht="65.25" customHeight="1" x14ac:dyDescent="0.2">
      <c r="A522" s="412"/>
      <c r="B522" s="60" t="s">
        <v>434</v>
      </c>
      <c r="C522" s="237">
        <v>906</v>
      </c>
      <c r="D522" s="223" t="s">
        <v>229</v>
      </c>
      <c r="E522" s="68" t="s">
        <v>679</v>
      </c>
      <c r="F522" s="220"/>
      <c r="G522" s="178">
        <f>G523</f>
        <v>8000</v>
      </c>
      <c r="H522" s="178">
        <f t="shared" ref="H522:I522" si="304">H523</f>
        <v>8000</v>
      </c>
      <c r="I522" s="178">
        <f t="shared" si="304"/>
        <v>0</v>
      </c>
      <c r="J522" s="219">
        <f t="shared" si="288"/>
        <v>0</v>
      </c>
      <c r="K522" s="414"/>
    </row>
    <row r="523" spans="1:12" ht="33" customHeight="1" x14ac:dyDescent="0.2">
      <c r="A523" s="412"/>
      <c r="B523" s="60" t="s">
        <v>103</v>
      </c>
      <c r="C523" s="235">
        <v>906</v>
      </c>
      <c r="D523" s="220" t="s">
        <v>229</v>
      </c>
      <c r="E523" s="68" t="s">
        <v>679</v>
      </c>
      <c r="F523" s="220" t="s">
        <v>99</v>
      </c>
      <c r="G523" s="178">
        <v>8000</v>
      </c>
      <c r="H523" s="219">
        <v>8000</v>
      </c>
      <c r="I523" s="219">
        <v>0</v>
      </c>
      <c r="J523" s="219">
        <f t="shared" si="288"/>
        <v>0</v>
      </c>
      <c r="K523" s="414"/>
    </row>
    <row r="524" spans="1:12" ht="46.5" customHeight="1" x14ac:dyDescent="0.2">
      <c r="A524" s="412"/>
      <c r="B524" s="60" t="s">
        <v>500</v>
      </c>
      <c r="C524" s="235">
        <v>906</v>
      </c>
      <c r="D524" s="220" t="s">
        <v>229</v>
      </c>
      <c r="E524" s="68" t="s">
        <v>86</v>
      </c>
      <c r="F524" s="220"/>
      <c r="G524" s="178">
        <f>G525+G526+G527</f>
        <v>2972.8999999999996</v>
      </c>
      <c r="H524" s="178">
        <f t="shared" ref="H524:I524" si="305">H525+H526+H527</f>
        <v>2972.8999999999996</v>
      </c>
      <c r="I524" s="178">
        <f t="shared" si="305"/>
        <v>1977.9</v>
      </c>
      <c r="J524" s="219">
        <f t="shared" si="288"/>
        <v>66.530996669918281</v>
      </c>
      <c r="K524" s="414"/>
    </row>
    <row r="525" spans="1:12" ht="65.25" customHeight="1" x14ac:dyDescent="0.2">
      <c r="A525" s="412"/>
      <c r="B525" s="60" t="s">
        <v>154</v>
      </c>
      <c r="C525" s="235">
        <v>906</v>
      </c>
      <c r="D525" s="220" t="s">
        <v>229</v>
      </c>
      <c r="E525" s="68" t="s">
        <v>86</v>
      </c>
      <c r="F525" s="251">
        <v>240</v>
      </c>
      <c r="G525" s="178">
        <v>315.89999999999998</v>
      </c>
      <c r="H525" s="219">
        <v>315.89999999999998</v>
      </c>
      <c r="I525" s="219">
        <v>130</v>
      </c>
      <c r="J525" s="219">
        <f t="shared" si="288"/>
        <v>41.152263374485599</v>
      </c>
      <c r="K525" s="414"/>
    </row>
    <row r="526" spans="1:12" ht="31.5" customHeight="1" x14ac:dyDescent="0.2">
      <c r="A526" s="412"/>
      <c r="B526" s="60" t="s">
        <v>103</v>
      </c>
      <c r="C526" s="235">
        <v>906</v>
      </c>
      <c r="D526" s="220" t="s">
        <v>229</v>
      </c>
      <c r="E526" s="68" t="s">
        <v>86</v>
      </c>
      <c r="F526" s="220" t="s">
        <v>99</v>
      </c>
      <c r="G526" s="178">
        <v>2038.7</v>
      </c>
      <c r="H526" s="219">
        <v>2038.7</v>
      </c>
      <c r="I526" s="219">
        <v>1396.8</v>
      </c>
      <c r="J526" s="219">
        <f t="shared" si="288"/>
        <v>68.514249276499726</v>
      </c>
      <c r="K526" s="414"/>
    </row>
    <row r="527" spans="1:12" ht="31.5" customHeight="1" x14ac:dyDescent="0.2">
      <c r="A527" s="412"/>
      <c r="B527" s="60" t="s">
        <v>102</v>
      </c>
      <c r="C527" s="222">
        <v>906</v>
      </c>
      <c r="D527" s="220" t="s">
        <v>229</v>
      </c>
      <c r="E527" s="68" t="s">
        <v>86</v>
      </c>
      <c r="F527" s="61" t="s">
        <v>100</v>
      </c>
      <c r="G527" s="178">
        <v>618.29999999999995</v>
      </c>
      <c r="H527" s="219">
        <v>618.29999999999995</v>
      </c>
      <c r="I527" s="219">
        <v>451.1</v>
      </c>
      <c r="J527" s="219">
        <f t="shared" si="288"/>
        <v>72.958110949377328</v>
      </c>
      <c r="K527" s="414"/>
    </row>
    <row r="528" spans="1:12" ht="171.75" customHeight="1" x14ac:dyDescent="0.2">
      <c r="A528" s="412"/>
      <c r="B528" s="307" t="s">
        <v>658</v>
      </c>
      <c r="C528" s="237">
        <v>906</v>
      </c>
      <c r="D528" s="223" t="s">
        <v>229</v>
      </c>
      <c r="E528" s="224" t="s">
        <v>682</v>
      </c>
      <c r="F528" s="223"/>
      <c r="G528" s="225">
        <f>G529+G530</f>
        <v>4400</v>
      </c>
      <c r="H528" s="178">
        <f t="shared" ref="H528:I528" si="306">H529+H530</f>
        <v>0</v>
      </c>
      <c r="I528" s="178">
        <f t="shared" si="306"/>
        <v>0</v>
      </c>
      <c r="J528" s="219">
        <v>0</v>
      </c>
      <c r="K528" s="414"/>
    </row>
    <row r="529" spans="1:11" ht="30.75" customHeight="1" x14ac:dyDescent="0.2">
      <c r="A529" s="412"/>
      <c r="B529" s="60" t="s">
        <v>103</v>
      </c>
      <c r="C529" s="235">
        <v>906</v>
      </c>
      <c r="D529" s="220" t="s">
        <v>229</v>
      </c>
      <c r="E529" s="224" t="s">
        <v>682</v>
      </c>
      <c r="F529" s="220" t="s">
        <v>99</v>
      </c>
      <c r="G529" s="178">
        <v>2000</v>
      </c>
      <c r="H529" s="219">
        <v>0</v>
      </c>
      <c r="I529" s="219">
        <v>0</v>
      </c>
      <c r="J529" s="219">
        <v>0</v>
      </c>
      <c r="K529" s="414"/>
    </row>
    <row r="530" spans="1:11" ht="32.25" customHeight="1" x14ac:dyDescent="0.2">
      <c r="A530" s="412"/>
      <c r="B530" s="221" t="s">
        <v>102</v>
      </c>
      <c r="C530" s="222">
        <v>906</v>
      </c>
      <c r="D530" s="223" t="s">
        <v>229</v>
      </c>
      <c r="E530" s="224" t="s">
        <v>682</v>
      </c>
      <c r="F530" s="61" t="s">
        <v>100</v>
      </c>
      <c r="G530" s="232">
        <v>2400</v>
      </c>
      <c r="H530" s="226">
        <v>0</v>
      </c>
      <c r="I530" s="227">
        <v>0</v>
      </c>
      <c r="J530" s="234">
        <v>0</v>
      </c>
      <c r="K530" s="414"/>
    </row>
    <row r="531" spans="1:11" ht="177" customHeight="1" x14ac:dyDescent="0.2">
      <c r="A531" s="412"/>
      <c r="B531" s="337" t="s">
        <v>658</v>
      </c>
      <c r="C531" s="258">
        <v>906</v>
      </c>
      <c r="D531" s="220" t="s">
        <v>229</v>
      </c>
      <c r="E531" s="68" t="s">
        <v>800</v>
      </c>
      <c r="F531" s="220"/>
      <c r="G531" s="338">
        <f>G532+G533</f>
        <v>0</v>
      </c>
      <c r="H531" s="338">
        <f t="shared" ref="H531:I531" si="307">H532+H533</f>
        <v>4400</v>
      </c>
      <c r="I531" s="338">
        <f t="shared" si="307"/>
        <v>729.8</v>
      </c>
      <c r="J531" s="219">
        <f t="shared" si="288"/>
        <v>16.586363636363636</v>
      </c>
      <c r="K531" s="414"/>
    </row>
    <row r="532" spans="1:11" ht="32.25" customHeight="1" x14ac:dyDescent="0.2">
      <c r="A532" s="412"/>
      <c r="B532" s="60" t="s">
        <v>103</v>
      </c>
      <c r="C532" s="258">
        <v>906</v>
      </c>
      <c r="D532" s="220" t="s">
        <v>229</v>
      </c>
      <c r="E532" s="68" t="s">
        <v>800</v>
      </c>
      <c r="F532" s="220" t="s">
        <v>99</v>
      </c>
      <c r="G532" s="338">
        <v>0</v>
      </c>
      <c r="H532" s="219">
        <v>2000</v>
      </c>
      <c r="I532" s="219">
        <v>185</v>
      </c>
      <c r="J532" s="219">
        <f t="shared" si="288"/>
        <v>9.25</v>
      </c>
      <c r="K532" s="414"/>
    </row>
    <row r="533" spans="1:11" ht="32.25" customHeight="1" thickBot="1" x14ac:dyDescent="0.25">
      <c r="A533" s="412"/>
      <c r="B533" s="334" t="s">
        <v>102</v>
      </c>
      <c r="C533" s="339">
        <v>906</v>
      </c>
      <c r="D533" s="61" t="s">
        <v>229</v>
      </c>
      <c r="E533" s="241" t="s">
        <v>800</v>
      </c>
      <c r="F533" s="61" t="s">
        <v>100</v>
      </c>
      <c r="G533" s="340">
        <v>0</v>
      </c>
      <c r="H533" s="226">
        <v>2400</v>
      </c>
      <c r="I533" s="227">
        <v>544.79999999999995</v>
      </c>
      <c r="J533" s="228">
        <f t="shared" si="288"/>
        <v>22.7</v>
      </c>
      <c r="K533" s="414"/>
    </row>
    <row r="534" spans="1:11" ht="33" customHeight="1" thickBot="1" x14ac:dyDescent="0.25">
      <c r="A534" s="412"/>
      <c r="B534" s="205" t="s">
        <v>79</v>
      </c>
      <c r="C534" s="206">
        <v>906</v>
      </c>
      <c r="D534" s="207" t="s">
        <v>80</v>
      </c>
      <c r="E534" s="270"/>
      <c r="F534" s="207"/>
      <c r="G534" s="208">
        <f>G535</f>
        <v>53344.800000000003</v>
      </c>
      <c r="H534" s="208">
        <f t="shared" ref="H534:I534" si="308">H535</f>
        <v>53344.800000000003</v>
      </c>
      <c r="I534" s="209">
        <f t="shared" si="308"/>
        <v>22446.2</v>
      </c>
      <c r="J534" s="230">
        <f t="shared" si="288"/>
        <v>42.077578320661061</v>
      </c>
      <c r="K534" s="414"/>
    </row>
    <row r="535" spans="1:11" ht="61.5" customHeight="1" x14ac:dyDescent="0.2">
      <c r="A535" s="412"/>
      <c r="B535" s="211" t="s">
        <v>520</v>
      </c>
      <c r="C535" s="212">
        <v>906</v>
      </c>
      <c r="D535" s="213" t="s">
        <v>80</v>
      </c>
      <c r="E535" s="214" t="s">
        <v>298</v>
      </c>
      <c r="F535" s="61"/>
      <c r="G535" s="216">
        <f>G536+G542</f>
        <v>53344.800000000003</v>
      </c>
      <c r="H535" s="216">
        <f t="shared" ref="H535:I535" si="309">H536+H542</f>
        <v>53344.800000000003</v>
      </c>
      <c r="I535" s="249">
        <f t="shared" si="309"/>
        <v>22446.2</v>
      </c>
      <c r="J535" s="234">
        <f t="shared" si="288"/>
        <v>42.077578320661061</v>
      </c>
      <c r="K535" s="414"/>
    </row>
    <row r="536" spans="1:11" ht="91.5" customHeight="1" x14ac:dyDescent="0.2">
      <c r="A536" s="412"/>
      <c r="B536" s="60" t="s">
        <v>52</v>
      </c>
      <c r="C536" s="235">
        <v>906</v>
      </c>
      <c r="D536" s="220" t="s">
        <v>80</v>
      </c>
      <c r="E536" s="68" t="s">
        <v>347</v>
      </c>
      <c r="F536" s="223"/>
      <c r="G536" s="178">
        <f>G537+G540</f>
        <v>43726.8</v>
      </c>
      <c r="H536" s="225">
        <f t="shared" ref="H536:I536" si="310">H537+H540</f>
        <v>43726.8</v>
      </c>
      <c r="I536" s="308">
        <f t="shared" si="310"/>
        <v>22081</v>
      </c>
      <c r="J536" s="336">
        <f t="shared" si="288"/>
        <v>50.4976353174712</v>
      </c>
      <c r="K536" s="414"/>
    </row>
    <row r="537" spans="1:11" ht="77.25" customHeight="1" x14ac:dyDescent="0.2">
      <c r="A537" s="412"/>
      <c r="B537" s="60" t="s">
        <v>53</v>
      </c>
      <c r="C537" s="235">
        <v>906</v>
      </c>
      <c r="D537" s="220" t="s">
        <v>80</v>
      </c>
      <c r="E537" s="68" t="s">
        <v>683</v>
      </c>
      <c r="F537" s="220"/>
      <c r="G537" s="178">
        <f>G538+G539</f>
        <v>43576.800000000003</v>
      </c>
      <c r="H537" s="178">
        <f t="shared" ref="H537:I537" si="311">H538+H539</f>
        <v>43576.800000000003</v>
      </c>
      <c r="I537" s="178">
        <f t="shared" si="311"/>
        <v>22081</v>
      </c>
      <c r="J537" s="219">
        <f t="shared" si="288"/>
        <v>50.671458207119379</v>
      </c>
      <c r="K537" s="414"/>
    </row>
    <row r="538" spans="1:11" ht="28.5" customHeight="1" x14ac:dyDescent="0.2">
      <c r="A538" s="412"/>
      <c r="B538" s="60" t="s">
        <v>103</v>
      </c>
      <c r="C538" s="235">
        <v>906</v>
      </c>
      <c r="D538" s="220" t="s">
        <v>80</v>
      </c>
      <c r="E538" s="68" t="s">
        <v>683</v>
      </c>
      <c r="F538" s="220" t="s">
        <v>99</v>
      </c>
      <c r="G538" s="178">
        <v>20224.3</v>
      </c>
      <c r="H538" s="219">
        <v>20224.3</v>
      </c>
      <c r="I538" s="219">
        <v>9552.1</v>
      </c>
      <c r="J538" s="219">
        <f t="shared" si="288"/>
        <v>47.230806505045912</v>
      </c>
      <c r="K538" s="414"/>
    </row>
    <row r="539" spans="1:11" ht="30.75" customHeight="1" x14ac:dyDescent="0.2">
      <c r="A539" s="412"/>
      <c r="B539" s="60" t="s">
        <v>102</v>
      </c>
      <c r="C539" s="235">
        <v>906</v>
      </c>
      <c r="D539" s="220" t="s">
        <v>80</v>
      </c>
      <c r="E539" s="68" t="s">
        <v>683</v>
      </c>
      <c r="F539" s="220" t="s">
        <v>100</v>
      </c>
      <c r="G539" s="178">
        <v>23352.5</v>
      </c>
      <c r="H539" s="219">
        <v>23352.5</v>
      </c>
      <c r="I539" s="219">
        <v>12528.9</v>
      </c>
      <c r="J539" s="219">
        <f t="shared" si="288"/>
        <v>53.651215073332615</v>
      </c>
      <c r="K539" s="414"/>
    </row>
    <row r="540" spans="1:11" ht="95.25" customHeight="1" x14ac:dyDescent="0.25">
      <c r="A540" s="412"/>
      <c r="B540" s="309" t="s">
        <v>461</v>
      </c>
      <c r="C540" s="235">
        <v>906</v>
      </c>
      <c r="D540" s="220" t="s">
        <v>80</v>
      </c>
      <c r="E540" s="68" t="s">
        <v>684</v>
      </c>
      <c r="F540" s="220"/>
      <c r="G540" s="178">
        <f>G541</f>
        <v>150</v>
      </c>
      <c r="H540" s="178">
        <f t="shared" ref="H540:I540" si="312">H541</f>
        <v>150</v>
      </c>
      <c r="I540" s="178">
        <f t="shared" si="312"/>
        <v>0</v>
      </c>
      <c r="J540" s="219">
        <f t="shared" si="288"/>
        <v>0</v>
      </c>
      <c r="K540" s="414"/>
    </row>
    <row r="541" spans="1:11" ht="29.25" customHeight="1" x14ac:dyDescent="0.2">
      <c r="A541" s="412"/>
      <c r="B541" s="60" t="s">
        <v>103</v>
      </c>
      <c r="C541" s="235">
        <v>906</v>
      </c>
      <c r="D541" s="213" t="s">
        <v>80</v>
      </c>
      <c r="E541" s="283" t="s">
        <v>684</v>
      </c>
      <c r="F541" s="220" t="s">
        <v>99</v>
      </c>
      <c r="G541" s="178">
        <v>150</v>
      </c>
      <c r="H541" s="219">
        <v>150</v>
      </c>
      <c r="I541" s="219">
        <v>0</v>
      </c>
      <c r="J541" s="219">
        <f t="shared" si="288"/>
        <v>0</v>
      </c>
      <c r="K541" s="414"/>
    </row>
    <row r="542" spans="1:11" ht="88.5" customHeight="1" x14ac:dyDescent="0.2">
      <c r="A542" s="412"/>
      <c r="B542" s="60" t="s">
        <v>510</v>
      </c>
      <c r="C542" s="235">
        <v>906</v>
      </c>
      <c r="D542" s="220" t="s">
        <v>80</v>
      </c>
      <c r="E542" s="68" t="s">
        <v>64</v>
      </c>
      <c r="F542" s="220"/>
      <c r="G542" s="178">
        <f>G549+G543+G545+G547</f>
        <v>9618</v>
      </c>
      <c r="H542" s="178">
        <f t="shared" ref="H542:I542" si="313">H549+H543+H545+H547</f>
        <v>9618</v>
      </c>
      <c r="I542" s="178">
        <f t="shared" si="313"/>
        <v>365.2</v>
      </c>
      <c r="J542" s="219">
        <f t="shared" si="288"/>
        <v>3.7970472031607403</v>
      </c>
      <c r="K542" s="414"/>
    </row>
    <row r="543" spans="1:11" ht="139.5" customHeight="1" x14ac:dyDescent="0.2">
      <c r="A543" s="412"/>
      <c r="B543" s="266" t="s">
        <v>678</v>
      </c>
      <c r="C543" s="235">
        <v>906</v>
      </c>
      <c r="D543" s="220" t="s">
        <v>80</v>
      </c>
      <c r="E543" s="68" t="s">
        <v>677</v>
      </c>
      <c r="F543" s="220"/>
      <c r="G543" s="178">
        <f>G544</f>
        <v>7402.8</v>
      </c>
      <c r="H543" s="178">
        <f t="shared" ref="H543:I543" si="314">H544</f>
        <v>7402.8</v>
      </c>
      <c r="I543" s="178">
        <f t="shared" si="314"/>
        <v>0</v>
      </c>
      <c r="J543" s="219">
        <f t="shared" si="288"/>
        <v>0</v>
      </c>
      <c r="K543" s="414"/>
    </row>
    <row r="544" spans="1:11" ht="30.75" customHeight="1" x14ac:dyDescent="0.2">
      <c r="A544" s="412"/>
      <c r="B544" s="60" t="s">
        <v>102</v>
      </c>
      <c r="C544" s="235">
        <v>906</v>
      </c>
      <c r="D544" s="220" t="s">
        <v>80</v>
      </c>
      <c r="E544" s="68" t="s">
        <v>677</v>
      </c>
      <c r="F544" s="220" t="s">
        <v>100</v>
      </c>
      <c r="G544" s="178">
        <v>7402.8</v>
      </c>
      <c r="H544" s="178">
        <v>7402.8</v>
      </c>
      <c r="I544" s="178">
        <v>0</v>
      </c>
      <c r="J544" s="219">
        <f t="shared" ref="J544:J620" si="315">I544/H544*100</f>
        <v>0</v>
      </c>
      <c r="K544" s="414"/>
    </row>
    <row r="545" spans="1:11" ht="60.75" customHeight="1" x14ac:dyDescent="0.2">
      <c r="A545" s="412"/>
      <c r="B545" s="266" t="s">
        <v>685</v>
      </c>
      <c r="C545" s="235">
        <v>906</v>
      </c>
      <c r="D545" s="220" t="s">
        <v>80</v>
      </c>
      <c r="E545" s="68" t="s">
        <v>65</v>
      </c>
      <c r="F545" s="220"/>
      <c r="G545" s="178">
        <f>G546</f>
        <v>530</v>
      </c>
      <c r="H545" s="178">
        <f t="shared" ref="H545:I545" si="316">H546</f>
        <v>530</v>
      </c>
      <c r="I545" s="178">
        <f t="shared" si="316"/>
        <v>0</v>
      </c>
      <c r="J545" s="219">
        <f t="shared" si="315"/>
        <v>0</v>
      </c>
      <c r="K545" s="414"/>
    </row>
    <row r="546" spans="1:11" ht="32.25" customHeight="1" x14ac:dyDescent="0.2">
      <c r="A546" s="412"/>
      <c r="B546" s="60" t="s">
        <v>102</v>
      </c>
      <c r="C546" s="235">
        <v>906</v>
      </c>
      <c r="D546" s="220" t="s">
        <v>80</v>
      </c>
      <c r="E546" s="68" t="s">
        <v>65</v>
      </c>
      <c r="F546" s="220" t="s">
        <v>100</v>
      </c>
      <c r="G546" s="178">
        <v>530</v>
      </c>
      <c r="H546" s="178">
        <v>530</v>
      </c>
      <c r="I546" s="178">
        <v>0</v>
      </c>
      <c r="J546" s="219">
        <f t="shared" si="315"/>
        <v>0</v>
      </c>
      <c r="K546" s="414"/>
    </row>
    <row r="547" spans="1:11" ht="66" customHeight="1" x14ac:dyDescent="0.2">
      <c r="A547" s="412"/>
      <c r="B547" s="60" t="s">
        <v>685</v>
      </c>
      <c r="C547" s="235">
        <v>906</v>
      </c>
      <c r="D547" s="220" t="s">
        <v>80</v>
      </c>
      <c r="E547" s="295" t="s">
        <v>724</v>
      </c>
      <c r="F547" s="220"/>
      <c r="G547" s="178">
        <f>G548</f>
        <v>934</v>
      </c>
      <c r="H547" s="178">
        <f t="shared" ref="H547:I547" si="317">H548</f>
        <v>934</v>
      </c>
      <c r="I547" s="178">
        <f t="shared" si="317"/>
        <v>0</v>
      </c>
      <c r="J547" s="219">
        <f t="shared" si="315"/>
        <v>0</v>
      </c>
      <c r="K547" s="414"/>
    </row>
    <row r="548" spans="1:11" ht="32.25" customHeight="1" x14ac:dyDescent="0.2">
      <c r="A548" s="412"/>
      <c r="B548" s="60" t="s">
        <v>102</v>
      </c>
      <c r="C548" s="235">
        <v>906</v>
      </c>
      <c r="D548" s="213" t="s">
        <v>80</v>
      </c>
      <c r="E548" s="273" t="s">
        <v>724</v>
      </c>
      <c r="F548" s="220" t="s">
        <v>100</v>
      </c>
      <c r="G548" s="178">
        <v>934</v>
      </c>
      <c r="H548" s="178">
        <v>934</v>
      </c>
      <c r="I548" s="178">
        <v>0</v>
      </c>
      <c r="J548" s="219">
        <f t="shared" si="315"/>
        <v>0</v>
      </c>
      <c r="K548" s="414"/>
    </row>
    <row r="549" spans="1:11" ht="48" customHeight="1" x14ac:dyDescent="0.2">
      <c r="A549" s="412"/>
      <c r="B549" s="60" t="s">
        <v>500</v>
      </c>
      <c r="C549" s="235">
        <v>906</v>
      </c>
      <c r="D549" s="220" t="s">
        <v>80</v>
      </c>
      <c r="E549" s="68" t="s">
        <v>686</v>
      </c>
      <c r="F549" s="220"/>
      <c r="G549" s="178">
        <f>G550+G551</f>
        <v>751.2</v>
      </c>
      <c r="H549" s="178">
        <f t="shared" ref="H549:I549" si="318">H550+H551</f>
        <v>751.2</v>
      </c>
      <c r="I549" s="178">
        <f t="shared" si="318"/>
        <v>365.2</v>
      </c>
      <c r="J549" s="219">
        <f t="shared" si="315"/>
        <v>48.615548455804038</v>
      </c>
      <c r="K549" s="414"/>
    </row>
    <row r="550" spans="1:11" ht="30.75" customHeight="1" x14ac:dyDescent="0.2">
      <c r="A550" s="412"/>
      <c r="B550" s="60" t="s">
        <v>103</v>
      </c>
      <c r="C550" s="235">
        <v>906</v>
      </c>
      <c r="D550" s="220" t="s">
        <v>80</v>
      </c>
      <c r="E550" s="68" t="s">
        <v>686</v>
      </c>
      <c r="F550" s="220" t="s">
        <v>99</v>
      </c>
      <c r="G550" s="178">
        <v>530</v>
      </c>
      <c r="H550" s="219">
        <v>530</v>
      </c>
      <c r="I550" s="219">
        <v>144</v>
      </c>
      <c r="J550" s="219">
        <f t="shared" si="315"/>
        <v>27.169811320754718</v>
      </c>
      <c r="K550" s="414"/>
    </row>
    <row r="551" spans="1:11" ht="33.75" customHeight="1" thickBot="1" x14ac:dyDescent="0.25">
      <c r="A551" s="412"/>
      <c r="B551" s="240" t="s">
        <v>102</v>
      </c>
      <c r="C551" s="222">
        <v>906</v>
      </c>
      <c r="D551" s="61" t="s">
        <v>80</v>
      </c>
      <c r="E551" s="224" t="s">
        <v>686</v>
      </c>
      <c r="F551" s="61" t="s">
        <v>100</v>
      </c>
      <c r="G551" s="225">
        <v>221.2</v>
      </c>
      <c r="H551" s="226">
        <v>221.2</v>
      </c>
      <c r="I551" s="227">
        <v>221.2</v>
      </c>
      <c r="J551" s="228">
        <f t="shared" si="315"/>
        <v>100</v>
      </c>
      <c r="K551" s="414"/>
    </row>
    <row r="552" spans="1:11" ht="19.5" customHeight="1" thickBot="1" x14ac:dyDescent="0.25">
      <c r="A552" s="412"/>
      <c r="B552" s="205" t="s">
        <v>477</v>
      </c>
      <c r="C552" s="206">
        <v>906</v>
      </c>
      <c r="D552" s="207" t="s">
        <v>224</v>
      </c>
      <c r="E552" s="269"/>
      <c r="F552" s="207"/>
      <c r="G552" s="208">
        <f>G553</f>
        <v>26536.6</v>
      </c>
      <c r="H552" s="208">
        <f t="shared" ref="H552:I552" si="319">H553</f>
        <v>26536.6</v>
      </c>
      <c r="I552" s="209">
        <f t="shared" si="319"/>
        <v>5172.7000000000007</v>
      </c>
      <c r="J552" s="230">
        <f t="shared" si="315"/>
        <v>19.492700647407734</v>
      </c>
      <c r="K552" s="414"/>
    </row>
    <row r="553" spans="1:11" ht="64.5" customHeight="1" thickBot="1" x14ac:dyDescent="0.25">
      <c r="A553" s="412"/>
      <c r="B553" s="211" t="s">
        <v>520</v>
      </c>
      <c r="C553" s="212">
        <v>906</v>
      </c>
      <c r="D553" s="213" t="s">
        <v>224</v>
      </c>
      <c r="E553" s="214" t="s">
        <v>298</v>
      </c>
      <c r="F553" s="213"/>
      <c r="G553" s="216">
        <f>G554+G570</f>
        <v>26536.6</v>
      </c>
      <c r="H553" s="216">
        <f t="shared" ref="H553:I553" si="320">H554+H570</f>
        <v>26536.6</v>
      </c>
      <c r="I553" s="249">
        <f t="shared" si="320"/>
        <v>5172.7000000000007</v>
      </c>
      <c r="J553" s="228">
        <f t="shared" si="315"/>
        <v>19.492700647407734</v>
      </c>
      <c r="K553" s="414"/>
    </row>
    <row r="554" spans="1:11" ht="91.5" customHeight="1" x14ac:dyDescent="0.2">
      <c r="A554" s="412"/>
      <c r="B554" s="60" t="s">
        <v>52</v>
      </c>
      <c r="C554" s="235">
        <v>906</v>
      </c>
      <c r="D554" s="220" t="s">
        <v>224</v>
      </c>
      <c r="E554" s="68" t="s">
        <v>347</v>
      </c>
      <c r="F554" s="220"/>
      <c r="G554" s="178">
        <f>G555+G560+G565+G567</f>
        <v>23036.6</v>
      </c>
      <c r="H554" s="225">
        <f t="shared" ref="H554:I554" si="321">H555+H560+H565+H567</f>
        <v>23036.6</v>
      </c>
      <c r="I554" s="308">
        <f t="shared" si="321"/>
        <v>5172.7000000000007</v>
      </c>
      <c r="J554" s="234">
        <f t="shared" si="315"/>
        <v>22.454268425028005</v>
      </c>
      <c r="K554" s="414"/>
    </row>
    <row r="555" spans="1:11" ht="60" customHeight="1" x14ac:dyDescent="0.2">
      <c r="A555" s="412"/>
      <c r="B555" s="60" t="s">
        <v>54</v>
      </c>
      <c r="C555" s="235">
        <v>906</v>
      </c>
      <c r="D555" s="220" t="s">
        <v>224</v>
      </c>
      <c r="E555" s="68" t="s">
        <v>687</v>
      </c>
      <c r="F555" s="220"/>
      <c r="G555" s="178">
        <f>G557+G556+G558+G559</f>
        <v>5505.8</v>
      </c>
      <c r="H555" s="178">
        <f t="shared" ref="H555:I555" si="322">H557+H556+H558+H559</f>
        <v>5505.8</v>
      </c>
      <c r="I555" s="178">
        <f t="shared" si="322"/>
        <v>3895.6000000000004</v>
      </c>
      <c r="J555" s="219">
        <f t="shared" si="315"/>
        <v>70.754477096879654</v>
      </c>
      <c r="K555" s="414"/>
    </row>
    <row r="556" spans="1:11" ht="60" customHeight="1" x14ac:dyDescent="0.2">
      <c r="A556" s="412"/>
      <c r="B556" s="60" t="s">
        <v>154</v>
      </c>
      <c r="C556" s="235">
        <v>906</v>
      </c>
      <c r="D556" s="220" t="s">
        <v>224</v>
      </c>
      <c r="E556" s="68" t="s">
        <v>687</v>
      </c>
      <c r="F556" s="220" t="s">
        <v>153</v>
      </c>
      <c r="G556" s="178">
        <v>0</v>
      </c>
      <c r="H556" s="178">
        <v>438.7</v>
      </c>
      <c r="I556" s="178">
        <v>40.799999999999997</v>
      </c>
      <c r="J556" s="219">
        <f t="shared" si="315"/>
        <v>9.3002051515842261</v>
      </c>
      <c r="K556" s="414"/>
    </row>
    <row r="557" spans="1:11" ht="48" customHeight="1" x14ac:dyDescent="0.2">
      <c r="A557" s="412"/>
      <c r="B557" s="60" t="s">
        <v>199</v>
      </c>
      <c r="C557" s="235">
        <v>906</v>
      </c>
      <c r="D557" s="220" t="s">
        <v>224</v>
      </c>
      <c r="E557" s="68" t="s">
        <v>687</v>
      </c>
      <c r="F557" s="220" t="s">
        <v>387</v>
      </c>
      <c r="G557" s="178">
        <v>5505.8</v>
      </c>
      <c r="H557" s="178">
        <v>64.599999999999994</v>
      </c>
      <c r="I557" s="178">
        <v>0</v>
      </c>
      <c r="J557" s="219">
        <f t="shared" si="315"/>
        <v>0</v>
      </c>
      <c r="K557" s="414"/>
    </row>
    <row r="558" spans="1:11" ht="33" customHeight="1" x14ac:dyDescent="0.2">
      <c r="A558" s="412"/>
      <c r="B558" s="60" t="s">
        <v>103</v>
      </c>
      <c r="C558" s="235">
        <v>906</v>
      </c>
      <c r="D558" s="220" t="s">
        <v>224</v>
      </c>
      <c r="E558" s="68" t="s">
        <v>687</v>
      </c>
      <c r="F558" s="220" t="s">
        <v>99</v>
      </c>
      <c r="G558" s="178">
        <v>0</v>
      </c>
      <c r="H558" s="178">
        <v>1238.2</v>
      </c>
      <c r="I558" s="178">
        <v>1197</v>
      </c>
      <c r="J558" s="219">
        <f t="shared" si="315"/>
        <v>96.672589242448709</v>
      </c>
      <c r="K558" s="414"/>
    </row>
    <row r="559" spans="1:11" ht="33" customHeight="1" x14ac:dyDescent="0.2">
      <c r="A559" s="412"/>
      <c r="B559" s="240" t="s">
        <v>102</v>
      </c>
      <c r="C559" s="235">
        <v>906</v>
      </c>
      <c r="D559" s="220" t="s">
        <v>224</v>
      </c>
      <c r="E559" s="68" t="s">
        <v>687</v>
      </c>
      <c r="F559" s="220" t="s">
        <v>100</v>
      </c>
      <c r="G559" s="178">
        <v>0</v>
      </c>
      <c r="H559" s="178">
        <v>3764.3</v>
      </c>
      <c r="I559" s="178">
        <v>2657.8</v>
      </c>
      <c r="J559" s="219">
        <f t="shared" si="315"/>
        <v>70.60542464734479</v>
      </c>
      <c r="K559" s="414"/>
    </row>
    <row r="560" spans="1:11" ht="96" customHeight="1" x14ac:dyDescent="0.2">
      <c r="A560" s="412"/>
      <c r="B560" s="60" t="s">
        <v>436</v>
      </c>
      <c r="C560" s="235">
        <v>906</v>
      </c>
      <c r="D560" s="220" t="s">
        <v>224</v>
      </c>
      <c r="E560" s="68" t="s">
        <v>688</v>
      </c>
      <c r="F560" s="220"/>
      <c r="G560" s="178">
        <f>G562+G561+G563+G564</f>
        <v>14686.2</v>
      </c>
      <c r="H560" s="178">
        <f t="shared" ref="H560:I560" si="323">H562+H561+H563+H564</f>
        <v>14686.2</v>
      </c>
      <c r="I560" s="178">
        <f t="shared" si="323"/>
        <v>1047.0999999999999</v>
      </c>
      <c r="J560" s="219">
        <f t="shared" si="315"/>
        <v>7.1298225545069513</v>
      </c>
      <c r="K560" s="414"/>
    </row>
    <row r="561" spans="1:11" ht="64.5" customHeight="1" x14ac:dyDescent="0.2">
      <c r="A561" s="412"/>
      <c r="B561" s="60" t="s">
        <v>154</v>
      </c>
      <c r="C561" s="235">
        <v>906</v>
      </c>
      <c r="D561" s="220" t="s">
        <v>224</v>
      </c>
      <c r="E561" s="68" t="s">
        <v>688</v>
      </c>
      <c r="F561" s="220" t="s">
        <v>153</v>
      </c>
      <c r="G561" s="178">
        <v>0</v>
      </c>
      <c r="H561" s="178">
        <v>161.80000000000001</v>
      </c>
      <c r="I561" s="178">
        <v>0</v>
      </c>
      <c r="J561" s="219">
        <f t="shared" si="315"/>
        <v>0</v>
      </c>
      <c r="K561" s="414"/>
    </row>
    <row r="562" spans="1:11" ht="46.5" customHeight="1" x14ac:dyDescent="0.2">
      <c r="A562" s="412"/>
      <c r="B562" s="60" t="s">
        <v>199</v>
      </c>
      <c r="C562" s="235">
        <v>906</v>
      </c>
      <c r="D562" s="220" t="s">
        <v>224</v>
      </c>
      <c r="E562" s="68" t="s">
        <v>688</v>
      </c>
      <c r="F562" s="220" t="s">
        <v>387</v>
      </c>
      <c r="G562" s="178">
        <v>14686.2</v>
      </c>
      <c r="H562" s="219">
        <v>518</v>
      </c>
      <c r="I562" s="219">
        <v>0</v>
      </c>
      <c r="J562" s="219">
        <f t="shared" si="315"/>
        <v>0</v>
      </c>
      <c r="K562" s="414"/>
    </row>
    <row r="563" spans="1:11" ht="35.25" customHeight="1" x14ac:dyDescent="0.2">
      <c r="A563" s="412"/>
      <c r="B563" s="60" t="s">
        <v>103</v>
      </c>
      <c r="C563" s="235">
        <v>906</v>
      </c>
      <c r="D563" s="220" t="s">
        <v>224</v>
      </c>
      <c r="E563" s="68" t="s">
        <v>688</v>
      </c>
      <c r="F563" s="220" t="s">
        <v>99</v>
      </c>
      <c r="G563" s="178">
        <v>0</v>
      </c>
      <c r="H563" s="219">
        <v>1442.7</v>
      </c>
      <c r="I563" s="219">
        <v>0</v>
      </c>
      <c r="J563" s="219">
        <f t="shared" si="315"/>
        <v>0</v>
      </c>
      <c r="K563" s="414"/>
    </row>
    <row r="564" spans="1:11" ht="33" customHeight="1" x14ac:dyDescent="0.2">
      <c r="A564" s="412"/>
      <c r="B564" s="240" t="s">
        <v>102</v>
      </c>
      <c r="C564" s="235">
        <v>906</v>
      </c>
      <c r="D564" s="220" t="s">
        <v>224</v>
      </c>
      <c r="E564" s="68" t="s">
        <v>688</v>
      </c>
      <c r="F564" s="220" t="s">
        <v>100</v>
      </c>
      <c r="G564" s="178">
        <v>0</v>
      </c>
      <c r="H564" s="219">
        <v>12563.7</v>
      </c>
      <c r="I564" s="219">
        <v>1047.0999999999999</v>
      </c>
      <c r="J564" s="219">
        <f t="shared" si="315"/>
        <v>8.3343282631708799</v>
      </c>
      <c r="K564" s="414"/>
    </row>
    <row r="565" spans="1:11" ht="45.75" customHeight="1" x14ac:dyDescent="0.2">
      <c r="A565" s="412"/>
      <c r="B565" s="60" t="s">
        <v>197</v>
      </c>
      <c r="C565" s="235">
        <v>906</v>
      </c>
      <c r="D565" s="220" t="s">
        <v>224</v>
      </c>
      <c r="E565" s="68" t="s">
        <v>66</v>
      </c>
      <c r="F565" s="220"/>
      <c r="G565" s="178">
        <f>G566</f>
        <v>1000</v>
      </c>
      <c r="H565" s="178">
        <f t="shared" ref="H565:I565" si="324">H566</f>
        <v>1000</v>
      </c>
      <c r="I565" s="178">
        <f t="shared" si="324"/>
        <v>230</v>
      </c>
      <c r="J565" s="219">
        <f t="shared" si="315"/>
        <v>23</v>
      </c>
      <c r="K565" s="414"/>
    </row>
    <row r="566" spans="1:11" ht="30.75" customHeight="1" x14ac:dyDescent="0.2">
      <c r="A566" s="412"/>
      <c r="B566" s="60" t="s">
        <v>101</v>
      </c>
      <c r="C566" s="235">
        <v>906</v>
      </c>
      <c r="D566" s="220" t="s">
        <v>224</v>
      </c>
      <c r="E566" s="68" t="s">
        <v>66</v>
      </c>
      <c r="F566" s="220" t="s">
        <v>100</v>
      </c>
      <c r="G566" s="178">
        <v>1000</v>
      </c>
      <c r="H566" s="219">
        <v>1000</v>
      </c>
      <c r="I566" s="219">
        <v>230</v>
      </c>
      <c r="J566" s="219">
        <f t="shared" si="315"/>
        <v>23</v>
      </c>
      <c r="K566" s="414"/>
    </row>
    <row r="567" spans="1:11" ht="192" customHeight="1" x14ac:dyDescent="0.2">
      <c r="A567" s="412"/>
      <c r="B567" s="60" t="s">
        <v>501</v>
      </c>
      <c r="C567" s="235">
        <v>906</v>
      </c>
      <c r="D567" s="220" t="s">
        <v>224</v>
      </c>
      <c r="E567" s="68" t="s">
        <v>689</v>
      </c>
      <c r="F567" s="220"/>
      <c r="G567" s="178">
        <f>G568+G569</f>
        <v>1844.6000000000001</v>
      </c>
      <c r="H567" s="178">
        <f t="shared" ref="H567:I567" si="325">H568+H569</f>
        <v>1844.6000000000001</v>
      </c>
      <c r="I567" s="178">
        <f t="shared" si="325"/>
        <v>0</v>
      </c>
      <c r="J567" s="219">
        <f t="shared" si="315"/>
        <v>0</v>
      </c>
      <c r="K567" s="414"/>
    </row>
    <row r="568" spans="1:11" ht="48.75" customHeight="1" x14ac:dyDescent="0.2">
      <c r="A568" s="412"/>
      <c r="B568" s="60" t="s">
        <v>199</v>
      </c>
      <c r="C568" s="235">
        <v>906</v>
      </c>
      <c r="D568" s="220" t="s">
        <v>224</v>
      </c>
      <c r="E568" s="68" t="s">
        <v>689</v>
      </c>
      <c r="F568" s="220" t="s">
        <v>387</v>
      </c>
      <c r="G568" s="178">
        <v>1740.2</v>
      </c>
      <c r="H568" s="219">
        <v>1740.2</v>
      </c>
      <c r="I568" s="219">
        <v>0</v>
      </c>
      <c r="J568" s="219">
        <f t="shared" si="315"/>
        <v>0</v>
      </c>
      <c r="K568" s="414"/>
    </row>
    <row r="569" spans="1:11" ht="64.5" customHeight="1" x14ac:dyDescent="0.2">
      <c r="A569" s="412"/>
      <c r="B569" s="60" t="s">
        <v>154</v>
      </c>
      <c r="C569" s="235">
        <v>906</v>
      </c>
      <c r="D569" s="220" t="s">
        <v>224</v>
      </c>
      <c r="E569" s="68" t="s">
        <v>689</v>
      </c>
      <c r="F569" s="213" t="s">
        <v>153</v>
      </c>
      <c r="G569" s="216">
        <v>104.4</v>
      </c>
      <c r="H569" s="219">
        <v>104.4</v>
      </c>
      <c r="I569" s="219">
        <v>0</v>
      </c>
      <c r="J569" s="219">
        <f t="shared" si="315"/>
        <v>0</v>
      </c>
      <c r="K569" s="414"/>
    </row>
    <row r="570" spans="1:11" ht="92.25" customHeight="1" x14ac:dyDescent="0.2">
      <c r="A570" s="412"/>
      <c r="B570" s="60" t="s">
        <v>62</v>
      </c>
      <c r="C570" s="235">
        <v>906</v>
      </c>
      <c r="D570" s="223" t="s">
        <v>224</v>
      </c>
      <c r="E570" s="68" t="s">
        <v>64</v>
      </c>
      <c r="F570" s="220"/>
      <c r="G570" s="178">
        <f>G571</f>
        <v>3500</v>
      </c>
      <c r="H570" s="178">
        <f t="shared" ref="H570:I570" si="326">H571</f>
        <v>3500</v>
      </c>
      <c r="I570" s="178">
        <f t="shared" si="326"/>
        <v>0</v>
      </c>
      <c r="J570" s="219">
        <f t="shared" si="315"/>
        <v>0</v>
      </c>
      <c r="K570" s="414"/>
    </row>
    <row r="571" spans="1:11" ht="108" customHeight="1" x14ac:dyDescent="0.2">
      <c r="A571" s="412"/>
      <c r="B571" s="60" t="s">
        <v>41</v>
      </c>
      <c r="C571" s="235">
        <v>906</v>
      </c>
      <c r="D571" s="220" t="s">
        <v>224</v>
      </c>
      <c r="E571" s="68" t="s">
        <v>690</v>
      </c>
      <c r="F571" s="220"/>
      <c r="G571" s="178">
        <f>G572</f>
        <v>3500</v>
      </c>
      <c r="H571" s="178">
        <f t="shared" ref="H571:I571" si="327">H572</f>
        <v>3500</v>
      </c>
      <c r="I571" s="178">
        <f t="shared" si="327"/>
        <v>0</v>
      </c>
      <c r="J571" s="219">
        <f t="shared" si="315"/>
        <v>0</v>
      </c>
      <c r="K571" s="414"/>
    </row>
    <row r="572" spans="1:11" ht="32.25" customHeight="1" thickBot="1" x14ac:dyDescent="0.25">
      <c r="A572" s="412"/>
      <c r="B572" s="240" t="s">
        <v>102</v>
      </c>
      <c r="C572" s="222">
        <v>906</v>
      </c>
      <c r="D572" s="61" t="s">
        <v>224</v>
      </c>
      <c r="E572" s="283" t="s">
        <v>690</v>
      </c>
      <c r="F572" s="223" t="s">
        <v>100</v>
      </c>
      <c r="G572" s="225">
        <v>3500</v>
      </c>
      <c r="H572" s="226">
        <v>3500</v>
      </c>
      <c r="I572" s="227">
        <v>0</v>
      </c>
      <c r="J572" s="228">
        <f t="shared" si="315"/>
        <v>0</v>
      </c>
      <c r="K572" s="414"/>
    </row>
    <row r="573" spans="1:11" ht="31.5" customHeight="1" thickBot="1" x14ac:dyDescent="0.25">
      <c r="A573" s="412"/>
      <c r="B573" s="205" t="s">
        <v>396</v>
      </c>
      <c r="C573" s="206">
        <v>906</v>
      </c>
      <c r="D573" s="207" t="s">
        <v>231</v>
      </c>
      <c r="E573" s="269"/>
      <c r="F573" s="200"/>
      <c r="G573" s="208">
        <f>G574+G581</f>
        <v>36753.4</v>
      </c>
      <c r="H573" s="208">
        <f t="shared" ref="H573:I573" si="328">H574+H581</f>
        <v>40609.4</v>
      </c>
      <c r="I573" s="208">
        <f t="shared" si="328"/>
        <v>17619.600000000002</v>
      </c>
      <c r="J573" s="230">
        <f t="shared" si="315"/>
        <v>43.387984062803199</v>
      </c>
      <c r="K573" s="414"/>
    </row>
    <row r="574" spans="1:11" ht="64.5" customHeight="1" x14ac:dyDescent="0.2">
      <c r="A574" s="412"/>
      <c r="B574" s="211" t="s">
        <v>520</v>
      </c>
      <c r="C574" s="212">
        <v>906</v>
      </c>
      <c r="D574" s="213" t="s">
        <v>231</v>
      </c>
      <c r="E574" s="214" t="s">
        <v>298</v>
      </c>
      <c r="F574" s="310"/>
      <c r="G574" s="232">
        <f>G575</f>
        <v>36753.4</v>
      </c>
      <c r="H574" s="232">
        <f t="shared" ref="H574:I574" si="329">H575</f>
        <v>36753.4</v>
      </c>
      <c r="I574" s="233">
        <f t="shared" si="329"/>
        <v>17619.600000000002</v>
      </c>
      <c r="J574" s="234">
        <f t="shared" si="315"/>
        <v>47.940054525567703</v>
      </c>
      <c r="K574" s="414"/>
    </row>
    <row r="575" spans="1:11" ht="81.75" customHeight="1" x14ac:dyDescent="0.2">
      <c r="A575" s="412"/>
      <c r="B575" s="60" t="s">
        <v>691</v>
      </c>
      <c r="C575" s="235">
        <v>906</v>
      </c>
      <c r="D575" s="220" t="s">
        <v>231</v>
      </c>
      <c r="E575" s="68" t="s">
        <v>348</v>
      </c>
      <c r="F575" s="276"/>
      <c r="G575" s="178">
        <f>G576+G579</f>
        <v>36753.4</v>
      </c>
      <c r="H575" s="178">
        <f t="shared" ref="H575:I575" si="330">H576+H579</f>
        <v>36753.4</v>
      </c>
      <c r="I575" s="178">
        <f t="shared" si="330"/>
        <v>17619.600000000002</v>
      </c>
      <c r="J575" s="219">
        <f t="shared" si="315"/>
        <v>47.940054525567703</v>
      </c>
      <c r="K575" s="414"/>
    </row>
    <row r="576" spans="1:11" ht="50.25" customHeight="1" x14ac:dyDescent="0.2">
      <c r="A576" s="412"/>
      <c r="B576" s="62" t="s">
        <v>152</v>
      </c>
      <c r="C576" s="235">
        <v>906</v>
      </c>
      <c r="D576" s="220" t="s">
        <v>231</v>
      </c>
      <c r="E576" s="68" t="s">
        <v>692</v>
      </c>
      <c r="F576" s="220"/>
      <c r="G576" s="178">
        <f>G577+G578</f>
        <v>6745.3</v>
      </c>
      <c r="H576" s="178">
        <f t="shared" ref="H576:I576" si="331">H577+H578</f>
        <v>6745.3</v>
      </c>
      <c r="I576" s="178">
        <f t="shared" si="331"/>
        <v>2950.9</v>
      </c>
      <c r="J576" s="219">
        <f t="shared" si="315"/>
        <v>43.747498258046342</v>
      </c>
      <c r="K576" s="414"/>
    </row>
    <row r="577" spans="1:11" ht="54.75" customHeight="1" x14ac:dyDescent="0.2">
      <c r="A577" s="412"/>
      <c r="B577" s="60" t="s">
        <v>151</v>
      </c>
      <c r="C577" s="235">
        <v>906</v>
      </c>
      <c r="D577" s="220" t="s">
        <v>231</v>
      </c>
      <c r="E577" s="68" t="s">
        <v>692</v>
      </c>
      <c r="F577" s="220" t="s">
        <v>150</v>
      </c>
      <c r="G577" s="178">
        <v>6237.6</v>
      </c>
      <c r="H577" s="178">
        <v>6237.6</v>
      </c>
      <c r="I577" s="178">
        <v>2715</v>
      </c>
      <c r="J577" s="219">
        <f t="shared" si="315"/>
        <v>43.526356290881111</v>
      </c>
      <c r="K577" s="414"/>
    </row>
    <row r="578" spans="1:11" ht="64.5" customHeight="1" x14ac:dyDescent="0.2">
      <c r="A578" s="412"/>
      <c r="B578" s="60" t="s">
        <v>154</v>
      </c>
      <c r="C578" s="235">
        <v>906</v>
      </c>
      <c r="D578" s="220" t="s">
        <v>231</v>
      </c>
      <c r="E578" s="68" t="s">
        <v>692</v>
      </c>
      <c r="F578" s="220" t="s">
        <v>153</v>
      </c>
      <c r="G578" s="178">
        <v>507.7</v>
      </c>
      <c r="H578" s="178">
        <v>507.7</v>
      </c>
      <c r="I578" s="178">
        <v>235.9</v>
      </c>
      <c r="J578" s="219">
        <f t="shared" si="315"/>
        <v>46.464447508371087</v>
      </c>
      <c r="K578" s="414"/>
    </row>
    <row r="579" spans="1:11" ht="52.5" customHeight="1" x14ac:dyDescent="0.2">
      <c r="A579" s="412"/>
      <c r="B579" s="60" t="s">
        <v>87</v>
      </c>
      <c r="C579" s="235">
        <v>906</v>
      </c>
      <c r="D579" s="220" t="s">
        <v>231</v>
      </c>
      <c r="E579" s="68" t="s">
        <v>693</v>
      </c>
      <c r="F579" s="220"/>
      <c r="G579" s="178">
        <f>G580</f>
        <v>30008.1</v>
      </c>
      <c r="H579" s="178">
        <f t="shared" ref="H579:I579" si="332">H580</f>
        <v>30008.1</v>
      </c>
      <c r="I579" s="178">
        <f t="shared" si="332"/>
        <v>14668.7</v>
      </c>
      <c r="J579" s="219">
        <f t="shared" si="315"/>
        <v>48.882468400198618</v>
      </c>
      <c r="K579" s="414"/>
    </row>
    <row r="580" spans="1:11" ht="30" customHeight="1" x14ac:dyDescent="0.2">
      <c r="A580" s="412"/>
      <c r="B580" s="60" t="s">
        <v>103</v>
      </c>
      <c r="C580" s="258">
        <v>906</v>
      </c>
      <c r="D580" s="220" t="s">
        <v>231</v>
      </c>
      <c r="E580" s="68" t="s">
        <v>693</v>
      </c>
      <c r="F580" s="220" t="s">
        <v>99</v>
      </c>
      <c r="G580" s="178">
        <v>30008.1</v>
      </c>
      <c r="H580" s="219">
        <v>30008.1</v>
      </c>
      <c r="I580" s="219">
        <v>14668.7</v>
      </c>
      <c r="J580" s="219">
        <f t="shared" si="315"/>
        <v>48.882468400198618</v>
      </c>
      <c r="K580" s="414"/>
    </row>
    <row r="581" spans="1:11" ht="112.5" customHeight="1" x14ac:dyDescent="0.2">
      <c r="A581" s="412"/>
      <c r="B581" s="60" t="s">
        <v>791</v>
      </c>
      <c r="C581" s="258">
        <v>906</v>
      </c>
      <c r="D581" s="220" t="s">
        <v>231</v>
      </c>
      <c r="E581" s="68" t="s">
        <v>790</v>
      </c>
      <c r="F581" s="220"/>
      <c r="G581" s="178">
        <f>G582</f>
        <v>0</v>
      </c>
      <c r="H581" s="178">
        <f t="shared" ref="H581:I581" si="333">H582</f>
        <v>3856</v>
      </c>
      <c r="I581" s="178">
        <f t="shared" si="333"/>
        <v>0</v>
      </c>
      <c r="J581" s="219">
        <f t="shared" si="315"/>
        <v>0</v>
      </c>
      <c r="K581" s="414"/>
    </row>
    <row r="582" spans="1:11" ht="64.5" customHeight="1" thickBot="1" x14ac:dyDescent="0.25">
      <c r="A582" s="412"/>
      <c r="B582" s="60" t="s">
        <v>154</v>
      </c>
      <c r="C582" s="212">
        <v>906</v>
      </c>
      <c r="D582" s="213" t="s">
        <v>231</v>
      </c>
      <c r="E582" s="283" t="s">
        <v>790</v>
      </c>
      <c r="F582" s="61" t="s">
        <v>153</v>
      </c>
      <c r="G582" s="232">
        <v>0</v>
      </c>
      <c r="H582" s="226">
        <v>3856</v>
      </c>
      <c r="I582" s="227">
        <v>0</v>
      </c>
      <c r="J582" s="228">
        <f t="shared" si="315"/>
        <v>0</v>
      </c>
      <c r="K582" s="414"/>
    </row>
    <row r="583" spans="1:11" ht="18.75" customHeight="1" thickBot="1" x14ac:dyDescent="0.25">
      <c r="A583" s="412"/>
      <c r="B583" s="198" t="s">
        <v>252</v>
      </c>
      <c r="C583" s="199">
        <v>906</v>
      </c>
      <c r="D583" s="200" t="s">
        <v>113</v>
      </c>
      <c r="E583" s="274"/>
      <c r="F583" s="200"/>
      <c r="G583" s="203">
        <f>G584+G589</f>
        <v>859.9</v>
      </c>
      <c r="H583" s="203">
        <f t="shared" ref="H583:I583" si="334">H584+H589</f>
        <v>3799.4</v>
      </c>
      <c r="I583" s="203">
        <f t="shared" si="334"/>
        <v>2775.5</v>
      </c>
      <c r="J583" s="197">
        <f t="shared" si="315"/>
        <v>73.051008053903246</v>
      </c>
      <c r="K583" s="414"/>
    </row>
    <row r="584" spans="1:11" ht="20.25" customHeight="1" thickBot="1" x14ac:dyDescent="0.25">
      <c r="A584" s="412"/>
      <c r="B584" s="205" t="s">
        <v>397</v>
      </c>
      <c r="C584" s="206">
        <v>906</v>
      </c>
      <c r="D584" s="207">
        <v>1001</v>
      </c>
      <c r="E584" s="269"/>
      <c r="F584" s="207"/>
      <c r="G584" s="208">
        <f>G585</f>
        <v>859.9</v>
      </c>
      <c r="H584" s="208">
        <f t="shared" ref="H584:I584" si="335">H585</f>
        <v>859.9</v>
      </c>
      <c r="I584" s="209">
        <f t="shared" si="335"/>
        <v>427.2</v>
      </c>
      <c r="J584" s="230">
        <f t="shared" si="315"/>
        <v>49.680195371554831</v>
      </c>
      <c r="K584" s="414"/>
    </row>
    <row r="585" spans="1:11" ht="63" customHeight="1" x14ac:dyDescent="0.2">
      <c r="A585" s="412"/>
      <c r="B585" s="259" t="s">
        <v>702</v>
      </c>
      <c r="C585" s="212">
        <v>906</v>
      </c>
      <c r="D585" s="213" t="s">
        <v>232</v>
      </c>
      <c r="E585" s="214" t="s">
        <v>298</v>
      </c>
      <c r="F585" s="213"/>
      <c r="G585" s="232">
        <f>G587</f>
        <v>859.9</v>
      </c>
      <c r="H585" s="232">
        <f t="shared" ref="H585:I585" si="336">H587</f>
        <v>859.9</v>
      </c>
      <c r="I585" s="233">
        <f t="shared" si="336"/>
        <v>427.2</v>
      </c>
      <c r="J585" s="234">
        <f t="shared" si="315"/>
        <v>49.680195371554831</v>
      </c>
      <c r="K585" s="414"/>
    </row>
    <row r="586" spans="1:11" ht="77.25" customHeight="1" x14ac:dyDescent="0.2">
      <c r="A586" s="412"/>
      <c r="B586" s="62" t="s">
        <v>691</v>
      </c>
      <c r="C586" s="212">
        <v>906</v>
      </c>
      <c r="D586" s="213" t="s">
        <v>232</v>
      </c>
      <c r="E586" s="68" t="s">
        <v>348</v>
      </c>
      <c r="F586" s="213"/>
      <c r="G586" s="178">
        <f>G587</f>
        <v>859.9</v>
      </c>
      <c r="H586" s="178">
        <f t="shared" ref="H586:I586" si="337">H587</f>
        <v>859.9</v>
      </c>
      <c r="I586" s="178">
        <f t="shared" si="337"/>
        <v>427.2</v>
      </c>
      <c r="J586" s="219">
        <f t="shared" si="315"/>
        <v>49.680195371554831</v>
      </c>
      <c r="K586" s="414"/>
    </row>
    <row r="587" spans="1:11" ht="78" customHeight="1" x14ac:dyDescent="0.2">
      <c r="A587" s="412"/>
      <c r="B587" s="62" t="s">
        <v>127</v>
      </c>
      <c r="C587" s="235">
        <v>906</v>
      </c>
      <c r="D587" s="220" t="s">
        <v>232</v>
      </c>
      <c r="E587" s="224" t="s">
        <v>694</v>
      </c>
      <c r="F587" s="220"/>
      <c r="G587" s="178">
        <f>G588</f>
        <v>859.9</v>
      </c>
      <c r="H587" s="178">
        <f t="shared" ref="H587:I587" si="338">H588</f>
        <v>859.9</v>
      </c>
      <c r="I587" s="178">
        <f t="shared" si="338"/>
        <v>427.2</v>
      </c>
      <c r="J587" s="219">
        <f t="shared" si="315"/>
        <v>49.680195371554831</v>
      </c>
      <c r="K587" s="414"/>
    </row>
    <row r="588" spans="1:11" ht="45" customHeight="1" thickBot="1" x14ac:dyDescent="0.25">
      <c r="A588" s="412"/>
      <c r="B588" s="286" t="s">
        <v>199</v>
      </c>
      <c r="C588" s="237">
        <v>906</v>
      </c>
      <c r="D588" s="223" t="s">
        <v>232</v>
      </c>
      <c r="E588" s="224" t="s">
        <v>694</v>
      </c>
      <c r="F588" s="311" t="s">
        <v>387</v>
      </c>
      <c r="G588" s="232">
        <v>859.9</v>
      </c>
      <c r="H588" s="226">
        <v>859.9</v>
      </c>
      <c r="I588" s="227">
        <v>427.2</v>
      </c>
      <c r="J588" s="234">
        <f t="shared" si="315"/>
        <v>49.680195371554831</v>
      </c>
      <c r="K588" s="414"/>
    </row>
    <row r="589" spans="1:11" ht="17.25" customHeight="1" thickBot="1" x14ac:dyDescent="0.25">
      <c r="A589" s="412"/>
      <c r="B589" s="205" t="s">
        <v>792</v>
      </c>
      <c r="C589" s="206">
        <v>906</v>
      </c>
      <c r="D589" s="207" t="s">
        <v>793</v>
      </c>
      <c r="E589" s="238"/>
      <c r="F589" s="243"/>
      <c r="G589" s="354">
        <f>G590</f>
        <v>0</v>
      </c>
      <c r="H589" s="354">
        <f t="shared" ref="H589:I592" si="339">H590</f>
        <v>2939.5</v>
      </c>
      <c r="I589" s="354">
        <f t="shared" si="339"/>
        <v>2348.3000000000002</v>
      </c>
      <c r="J589" s="335">
        <f t="shared" si="315"/>
        <v>79.88773600952544</v>
      </c>
      <c r="K589" s="414"/>
    </row>
    <row r="590" spans="1:11" ht="60.75" customHeight="1" x14ac:dyDescent="0.2">
      <c r="A590" s="412"/>
      <c r="B590" s="211" t="s">
        <v>520</v>
      </c>
      <c r="C590" s="257">
        <v>906</v>
      </c>
      <c r="D590" s="213" t="s">
        <v>793</v>
      </c>
      <c r="E590" s="214" t="s">
        <v>298</v>
      </c>
      <c r="F590" s="213"/>
      <c r="G590" s="355">
        <f>G591</f>
        <v>0</v>
      </c>
      <c r="H590" s="355">
        <f t="shared" si="339"/>
        <v>2939.5</v>
      </c>
      <c r="I590" s="355">
        <f t="shared" si="339"/>
        <v>2348.3000000000002</v>
      </c>
      <c r="J590" s="217">
        <f t="shared" si="315"/>
        <v>79.88773600952544</v>
      </c>
      <c r="K590" s="414"/>
    </row>
    <row r="591" spans="1:11" ht="60.75" customHeight="1" x14ac:dyDescent="0.2">
      <c r="A591" s="412"/>
      <c r="B591" s="62" t="s">
        <v>51</v>
      </c>
      <c r="C591" s="258">
        <v>906</v>
      </c>
      <c r="D591" s="220" t="s">
        <v>793</v>
      </c>
      <c r="E591" s="68" t="s">
        <v>346</v>
      </c>
      <c r="F591" s="220"/>
      <c r="G591" s="338">
        <f>G592</f>
        <v>0</v>
      </c>
      <c r="H591" s="338">
        <f t="shared" si="339"/>
        <v>2939.5</v>
      </c>
      <c r="I591" s="338">
        <f t="shared" si="339"/>
        <v>2348.3000000000002</v>
      </c>
      <c r="J591" s="219">
        <f t="shared" si="315"/>
        <v>79.88773600952544</v>
      </c>
      <c r="K591" s="414"/>
    </row>
    <row r="592" spans="1:11" ht="81" customHeight="1" x14ac:dyDescent="0.2">
      <c r="A592" s="412"/>
      <c r="B592" s="62" t="s">
        <v>471</v>
      </c>
      <c r="C592" s="258">
        <v>906</v>
      </c>
      <c r="D592" s="220" t="s">
        <v>793</v>
      </c>
      <c r="E592" s="68" t="s">
        <v>676</v>
      </c>
      <c r="F592" s="220"/>
      <c r="G592" s="338">
        <f>G593</f>
        <v>0</v>
      </c>
      <c r="H592" s="338">
        <f t="shared" si="339"/>
        <v>2939.5</v>
      </c>
      <c r="I592" s="338">
        <f t="shared" si="339"/>
        <v>2348.3000000000002</v>
      </c>
      <c r="J592" s="219">
        <f t="shared" si="315"/>
        <v>79.88773600952544</v>
      </c>
      <c r="K592" s="414"/>
    </row>
    <row r="593" spans="1:11" ht="47.25" customHeight="1" thickBot="1" x14ac:dyDescent="0.25">
      <c r="A593" s="412"/>
      <c r="B593" s="356" t="s">
        <v>199</v>
      </c>
      <c r="C593" s="222">
        <v>906</v>
      </c>
      <c r="D593" s="61" t="s">
        <v>793</v>
      </c>
      <c r="E593" s="241" t="s">
        <v>676</v>
      </c>
      <c r="F593" s="246" t="s">
        <v>387</v>
      </c>
      <c r="G593" s="340">
        <v>0</v>
      </c>
      <c r="H593" s="226">
        <v>2939.5</v>
      </c>
      <c r="I593" s="227">
        <v>2348.3000000000002</v>
      </c>
      <c r="J593" s="228">
        <f t="shared" si="315"/>
        <v>79.88773600952544</v>
      </c>
      <c r="K593" s="414"/>
    </row>
    <row r="594" spans="1:11" ht="29.25" customHeight="1" thickBot="1" x14ac:dyDescent="0.25">
      <c r="A594" s="412"/>
      <c r="B594" s="198" t="s">
        <v>121</v>
      </c>
      <c r="C594" s="199">
        <v>906</v>
      </c>
      <c r="D594" s="200" t="s">
        <v>472</v>
      </c>
      <c r="E594" s="312"/>
      <c r="F594" s="313"/>
      <c r="G594" s="203">
        <f>G595</f>
        <v>90</v>
      </c>
      <c r="H594" s="203">
        <f t="shared" ref="H594:I594" si="340">H595</f>
        <v>90</v>
      </c>
      <c r="I594" s="204">
        <f t="shared" si="340"/>
        <v>0</v>
      </c>
      <c r="J594" s="197">
        <f t="shared" si="315"/>
        <v>0</v>
      </c>
      <c r="K594" s="414"/>
    </row>
    <row r="595" spans="1:11" ht="18" customHeight="1" thickBot="1" x14ac:dyDescent="0.25">
      <c r="A595" s="412"/>
      <c r="B595" s="314" t="s">
        <v>474</v>
      </c>
      <c r="C595" s="206">
        <v>906</v>
      </c>
      <c r="D595" s="207" t="s">
        <v>473</v>
      </c>
      <c r="E595" s="312"/>
      <c r="F595" s="313"/>
      <c r="G595" s="208">
        <f>G596</f>
        <v>90</v>
      </c>
      <c r="H595" s="208">
        <f t="shared" ref="H595:I595" si="341">H596</f>
        <v>90</v>
      </c>
      <c r="I595" s="209">
        <f t="shared" si="341"/>
        <v>0</v>
      </c>
      <c r="J595" s="230">
        <f t="shared" si="315"/>
        <v>0</v>
      </c>
      <c r="K595" s="414"/>
    </row>
    <row r="596" spans="1:11" ht="61.5" customHeight="1" x14ac:dyDescent="0.2">
      <c r="A596" s="412"/>
      <c r="B596" s="211" t="s">
        <v>695</v>
      </c>
      <c r="C596" s="222">
        <v>906</v>
      </c>
      <c r="D596" s="213" t="s">
        <v>473</v>
      </c>
      <c r="E596" s="214" t="s">
        <v>298</v>
      </c>
      <c r="F596" s="315"/>
      <c r="G596" s="216">
        <f>G597</f>
        <v>90</v>
      </c>
      <c r="H596" s="232">
        <f t="shared" ref="H596:I596" si="342">H597</f>
        <v>90</v>
      </c>
      <c r="I596" s="233">
        <f t="shared" si="342"/>
        <v>0</v>
      </c>
      <c r="J596" s="234">
        <f t="shared" si="315"/>
        <v>0</v>
      </c>
      <c r="K596" s="414"/>
    </row>
    <row r="597" spans="1:11" ht="99" customHeight="1" x14ac:dyDescent="0.2">
      <c r="A597" s="412"/>
      <c r="B597" s="60" t="s">
        <v>52</v>
      </c>
      <c r="C597" s="235">
        <v>906</v>
      </c>
      <c r="D597" s="220" t="s">
        <v>473</v>
      </c>
      <c r="E597" s="68" t="s">
        <v>347</v>
      </c>
      <c r="F597" s="252"/>
      <c r="G597" s="178">
        <v>90</v>
      </c>
      <c r="H597" s="178">
        <f t="shared" ref="H597:I597" si="343">H598</f>
        <v>90</v>
      </c>
      <c r="I597" s="178">
        <f t="shared" si="343"/>
        <v>0</v>
      </c>
      <c r="J597" s="219">
        <f t="shared" si="315"/>
        <v>0</v>
      </c>
      <c r="K597" s="414"/>
    </row>
    <row r="598" spans="1:11" ht="81.75" customHeight="1" x14ac:dyDescent="0.2">
      <c r="A598" s="412"/>
      <c r="B598" s="60" t="s">
        <v>475</v>
      </c>
      <c r="C598" s="212">
        <v>906</v>
      </c>
      <c r="D598" s="213" t="s">
        <v>473</v>
      </c>
      <c r="E598" s="68" t="s">
        <v>711</v>
      </c>
      <c r="F598" s="315"/>
      <c r="G598" s="178">
        <f>G599</f>
        <v>90</v>
      </c>
      <c r="H598" s="216">
        <f t="shared" ref="H598:I598" si="344">H599</f>
        <v>90</v>
      </c>
      <c r="I598" s="249">
        <f t="shared" si="344"/>
        <v>0</v>
      </c>
      <c r="J598" s="336">
        <f t="shared" si="315"/>
        <v>0</v>
      </c>
      <c r="K598" s="414"/>
    </row>
    <row r="599" spans="1:11" ht="32.25" customHeight="1" thickBot="1" x14ac:dyDescent="0.25">
      <c r="A599" s="412"/>
      <c r="B599" s="221" t="s">
        <v>103</v>
      </c>
      <c r="C599" s="237">
        <v>906</v>
      </c>
      <c r="D599" s="223" t="s">
        <v>473</v>
      </c>
      <c r="E599" s="316" t="s">
        <v>711</v>
      </c>
      <c r="F599" s="311" t="s">
        <v>99</v>
      </c>
      <c r="G599" s="225">
        <v>90</v>
      </c>
      <c r="H599" s="255">
        <v>90</v>
      </c>
      <c r="I599" s="256">
        <v>0</v>
      </c>
      <c r="J599" s="228">
        <f t="shared" si="315"/>
        <v>0</v>
      </c>
      <c r="K599" s="414"/>
    </row>
    <row r="600" spans="1:11" ht="30.75" customHeight="1" thickBot="1" x14ac:dyDescent="0.25">
      <c r="A600" s="412"/>
      <c r="B600" s="198" t="s">
        <v>384</v>
      </c>
      <c r="C600" s="202">
        <v>912</v>
      </c>
      <c r="D600" s="202"/>
      <c r="E600" s="312"/>
      <c r="F600" s="202"/>
      <c r="G600" s="203">
        <f t="shared" ref="G600:I600" si="345">G601+G609</f>
        <v>8233.1</v>
      </c>
      <c r="H600" s="203">
        <f t="shared" si="345"/>
        <v>8233.1</v>
      </c>
      <c r="I600" s="204">
        <f t="shared" si="345"/>
        <v>4038.4999999999995</v>
      </c>
      <c r="J600" s="197">
        <f t="shared" si="315"/>
        <v>49.051997425028233</v>
      </c>
      <c r="K600" s="414"/>
    </row>
    <row r="601" spans="1:11" ht="30" customHeight="1" thickBot="1" x14ac:dyDescent="0.25">
      <c r="A601" s="412"/>
      <c r="B601" s="198" t="s">
        <v>239</v>
      </c>
      <c r="C601" s="199">
        <v>912</v>
      </c>
      <c r="D601" s="200" t="s">
        <v>238</v>
      </c>
      <c r="E601" s="312"/>
      <c r="F601" s="202"/>
      <c r="G601" s="203">
        <f>G602</f>
        <v>6685.7000000000007</v>
      </c>
      <c r="H601" s="203">
        <f t="shared" ref="H601:I601" si="346">H602</f>
        <v>6685.7000000000007</v>
      </c>
      <c r="I601" s="204">
        <f t="shared" si="346"/>
        <v>3144.3999999999996</v>
      </c>
      <c r="J601" s="197">
        <f t="shared" si="315"/>
        <v>47.031724426761585</v>
      </c>
      <c r="K601" s="414"/>
    </row>
    <row r="602" spans="1:11" ht="96" customHeight="1" thickBot="1" x14ac:dyDescent="0.25">
      <c r="A602" s="412"/>
      <c r="B602" s="205" t="s">
        <v>469</v>
      </c>
      <c r="C602" s="199">
        <v>912</v>
      </c>
      <c r="D602" s="207" t="s">
        <v>214</v>
      </c>
      <c r="E602" s="317"/>
      <c r="F602" s="207"/>
      <c r="G602" s="208">
        <f>G603</f>
        <v>6685.7000000000007</v>
      </c>
      <c r="H602" s="208">
        <f t="shared" ref="H602:I602" si="347">H603</f>
        <v>6685.7000000000007</v>
      </c>
      <c r="I602" s="209">
        <f t="shared" si="347"/>
        <v>3144.3999999999996</v>
      </c>
      <c r="J602" s="230">
        <f t="shared" si="315"/>
        <v>47.031724426761585</v>
      </c>
      <c r="K602" s="414"/>
    </row>
    <row r="603" spans="1:11" ht="33.75" customHeight="1" x14ac:dyDescent="0.2">
      <c r="A603" s="412"/>
      <c r="B603" s="248" t="s">
        <v>149</v>
      </c>
      <c r="C603" s="212">
        <v>912</v>
      </c>
      <c r="D603" s="213" t="s">
        <v>214</v>
      </c>
      <c r="E603" s="214" t="s">
        <v>55</v>
      </c>
      <c r="F603" s="218"/>
      <c r="G603" s="216">
        <f>G604+G607</f>
        <v>6685.7000000000007</v>
      </c>
      <c r="H603" s="232">
        <f t="shared" ref="H603:I603" si="348">H604+H607</f>
        <v>6685.7000000000007</v>
      </c>
      <c r="I603" s="233">
        <f t="shared" si="348"/>
        <v>3144.3999999999996</v>
      </c>
      <c r="J603" s="234">
        <f t="shared" si="315"/>
        <v>47.031724426761585</v>
      </c>
      <c r="K603" s="414"/>
    </row>
    <row r="604" spans="1:11" ht="58.5" customHeight="1" x14ac:dyDescent="0.2">
      <c r="A604" s="412"/>
      <c r="B604" s="62" t="s">
        <v>152</v>
      </c>
      <c r="C604" s="235">
        <v>912</v>
      </c>
      <c r="D604" s="220" t="s">
        <v>214</v>
      </c>
      <c r="E604" s="220" t="s">
        <v>133</v>
      </c>
      <c r="F604" s="220"/>
      <c r="G604" s="178">
        <f>G605+G606</f>
        <v>3962.8</v>
      </c>
      <c r="H604" s="178">
        <f t="shared" ref="H604:I604" si="349">H605+H606</f>
        <v>3962.8</v>
      </c>
      <c r="I604" s="178">
        <f t="shared" si="349"/>
        <v>1722.3</v>
      </c>
      <c r="J604" s="219">
        <f t="shared" si="315"/>
        <v>43.461693751892597</v>
      </c>
      <c r="K604" s="414"/>
    </row>
    <row r="605" spans="1:11" ht="49.5" customHeight="1" x14ac:dyDescent="0.2">
      <c r="A605" s="412"/>
      <c r="B605" s="60" t="s">
        <v>151</v>
      </c>
      <c r="C605" s="235">
        <v>912</v>
      </c>
      <c r="D605" s="220" t="s">
        <v>214</v>
      </c>
      <c r="E605" s="220" t="s">
        <v>133</v>
      </c>
      <c r="F605" s="220" t="s">
        <v>150</v>
      </c>
      <c r="G605" s="178">
        <v>2232.3000000000002</v>
      </c>
      <c r="H605" s="219">
        <v>2232.3000000000002</v>
      </c>
      <c r="I605" s="219">
        <v>1083.5999999999999</v>
      </c>
      <c r="J605" s="219">
        <f t="shared" si="315"/>
        <v>48.541862652869227</v>
      </c>
      <c r="K605" s="414"/>
    </row>
    <row r="606" spans="1:11" ht="63" customHeight="1" x14ac:dyDescent="0.2">
      <c r="A606" s="412"/>
      <c r="B606" s="60" t="s">
        <v>154</v>
      </c>
      <c r="C606" s="235">
        <v>912</v>
      </c>
      <c r="D606" s="220" t="s">
        <v>214</v>
      </c>
      <c r="E606" s="220" t="s">
        <v>133</v>
      </c>
      <c r="F606" s="220" t="s">
        <v>153</v>
      </c>
      <c r="G606" s="178">
        <v>1730.5</v>
      </c>
      <c r="H606" s="219">
        <v>1730.5</v>
      </c>
      <c r="I606" s="219">
        <v>638.70000000000005</v>
      </c>
      <c r="J606" s="219">
        <f t="shared" si="315"/>
        <v>36.908407974573826</v>
      </c>
      <c r="K606" s="414"/>
    </row>
    <row r="607" spans="1:11" ht="30.75" customHeight="1" x14ac:dyDescent="0.2">
      <c r="A607" s="412"/>
      <c r="B607" s="248" t="s">
        <v>419</v>
      </c>
      <c r="C607" s="235">
        <v>912</v>
      </c>
      <c r="D607" s="220" t="s">
        <v>214</v>
      </c>
      <c r="E607" s="220" t="s">
        <v>420</v>
      </c>
      <c r="F607" s="213"/>
      <c r="G607" s="178">
        <f>G608</f>
        <v>2722.9</v>
      </c>
      <c r="H607" s="178">
        <f t="shared" ref="H607:I607" si="350">H608</f>
        <v>2722.9</v>
      </c>
      <c r="I607" s="178">
        <f t="shared" si="350"/>
        <v>1422.1</v>
      </c>
      <c r="J607" s="219">
        <f t="shared" si="315"/>
        <v>52.227404605383967</v>
      </c>
      <c r="K607" s="414"/>
    </row>
    <row r="608" spans="1:11" ht="48.75" customHeight="1" thickBot="1" x14ac:dyDescent="0.25">
      <c r="A608" s="412"/>
      <c r="B608" s="240" t="s">
        <v>151</v>
      </c>
      <c r="C608" s="237">
        <v>912</v>
      </c>
      <c r="D608" s="223" t="s">
        <v>214</v>
      </c>
      <c r="E608" s="223" t="s">
        <v>420</v>
      </c>
      <c r="F608" s="61" t="s">
        <v>150</v>
      </c>
      <c r="G608" s="225">
        <v>2722.9</v>
      </c>
      <c r="H608" s="226">
        <v>2722.9</v>
      </c>
      <c r="I608" s="227">
        <v>1422.1</v>
      </c>
      <c r="J608" s="228">
        <f t="shared" si="315"/>
        <v>52.227404605383967</v>
      </c>
      <c r="K608" s="414"/>
    </row>
    <row r="609" spans="1:11" ht="17.25" customHeight="1" thickBot="1" x14ac:dyDescent="0.25">
      <c r="A609" s="412"/>
      <c r="B609" s="198" t="s">
        <v>252</v>
      </c>
      <c r="C609" s="199">
        <v>912</v>
      </c>
      <c r="D609" s="200" t="s">
        <v>113</v>
      </c>
      <c r="E609" s="317"/>
      <c r="F609" s="200"/>
      <c r="G609" s="203">
        <f>G610</f>
        <v>1547.4</v>
      </c>
      <c r="H609" s="203">
        <f t="shared" ref="H609:I609" si="351">H610</f>
        <v>1547.4</v>
      </c>
      <c r="I609" s="204">
        <f t="shared" si="351"/>
        <v>894.1</v>
      </c>
      <c r="J609" s="197">
        <f t="shared" si="315"/>
        <v>57.780793589246471</v>
      </c>
      <c r="K609" s="414"/>
    </row>
    <row r="610" spans="1:11" ht="16.5" customHeight="1" thickBot="1" x14ac:dyDescent="0.25">
      <c r="A610" s="412"/>
      <c r="B610" s="205" t="s">
        <v>225</v>
      </c>
      <c r="C610" s="206">
        <v>912</v>
      </c>
      <c r="D610" s="207">
        <v>1001</v>
      </c>
      <c r="E610" s="207"/>
      <c r="F610" s="207"/>
      <c r="G610" s="208">
        <f>G611</f>
        <v>1547.4</v>
      </c>
      <c r="H610" s="208">
        <f t="shared" ref="H610:I610" si="352">H611</f>
        <v>1547.4</v>
      </c>
      <c r="I610" s="209">
        <f t="shared" si="352"/>
        <v>894.1</v>
      </c>
      <c r="J610" s="230">
        <f t="shared" si="315"/>
        <v>57.780793589246471</v>
      </c>
      <c r="K610" s="414"/>
    </row>
    <row r="611" spans="1:11" ht="29.25" customHeight="1" x14ac:dyDescent="0.2">
      <c r="A611" s="412"/>
      <c r="B611" s="248" t="s">
        <v>149</v>
      </c>
      <c r="C611" s="318">
        <v>912</v>
      </c>
      <c r="D611" s="213" t="s">
        <v>232</v>
      </c>
      <c r="E611" s="319" t="s">
        <v>55</v>
      </c>
      <c r="F611" s="218"/>
      <c r="G611" s="216">
        <f>G612</f>
        <v>1547.4</v>
      </c>
      <c r="H611" s="232">
        <f t="shared" ref="H611:I611" si="353">H612</f>
        <v>1547.4</v>
      </c>
      <c r="I611" s="233">
        <f t="shared" si="353"/>
        <v>894.1</v>
      </c>
      <c r="J611" s="234">
        <f t="shared" si="315"/>
        <v>57.780793589246471</v>
      </c>
      <c r="K611" s="414"/>
    </row>
    <row r="612" spans="1:11" ht="77.25" customHeight="1" x14ac:dyDescent="0.2">
      <c r="A612" s="412"/>
      <c r="B612" s="62" t="s">
        <v>127</v>
      </c>
      <c r="C612" s="222">
        <v>912</v>
      </c>
      <c r="D612" s="213">
        <v>1001</v>
      </c>
      <c r="E612" s="273" t="s">
        <v>565</v>
      </c>
      <c r="F612" s="213"/>
      <c r="G612" s="178">
        <f>G613</f>
        <v>1547.4</v>
      </c>
      <c r="H612" s="178">
        <f t="shared" ref="H612:I612" si="354">H613</f>
        <v>1547.4</v>
      </c>
      <c r="I612" s="178">
        <f t="shared" si="354"/>
        <v>894.1</v>
      </c>
      <c r="J612" s="219">
        <f t="shared" si="315"/>
        <v>57.780793589246471</v>
      </c>
      <c r="K612" s="414"/>
    </row>
    <row r="613" spans="1:11" ht="46.5" customHeight="1" thickBot="1" x14ac:dyDescent="0.25">
      <c r="A613" s="412"/>
      <c r="B613" s="286" t="s">
        <v>199</v>
      </c>
      <c r="C613" s="237">
        <v>912</v>
      </c>
      <c r="D613" s="61">
        <v>1001</v>
      </c>
      <c r="E613" s="268" t="s">
        <v>565</v>
      </c>
      <c r="F613" s="61" t="s">
        <v>387</v>
      </c>
      <c r="G613" s="225">
        <v>1547.4</v>
      </c>
      <c r="H613" s="226">
        <v>1547.4</v>
      </c>
      <c r="I613" s="227">
        <v>894.1</v>
      </c>
      <c r="J613" s="228">
        <f t="shared" si="315"/>
        <v>57.780793589246471</v>
      </c>
      <c r="K613" s="414"/>
    </row>
    <row r="614" spans="1:11" ht="16.5" customHeight="1" thickBot="1" x14ac:dyDescent="0.25">
      <c r="A614" s="412"/>
      <c r="B614" s="198" t="s">
        <v>382</v>
      </c>
      <c r="C614" s="199">
        <v>913</v>
      </c>
      <c r="D614" s="202"/>
      <c r="E614" s="270"/>
      <c r="F614" s="200"/>
      <c r="G614" s="203">
        <f t="shared" ref="G614:I614" si="355">G615+G623</f>
        <v>5422.0000000000009</v>
      </c>
      <c r="H614" s="203">
        <f t="shared" si="355"/>
        <v>5422.0000000000009</v>
      </c>
      <c r="I614" s="204">
        <f t="shared" si="355"/>
        <v>2939.8999999999996</v>
      </c>
      <c r="J614" s="197">
        <f t="shared" si="315"/>
        <v>54.221689413500542</v>
      </c>
      <c r="K614" s="414"/>
    </row>
    <row r="615" spans="1:11" ht="30.75" customHeight="1" thickBot="1" x14ac:dyDescent="0.25">
      <c r="A615" s="412"/>
      <c r="B615" s="198" t="s">
        <v>239</v>
      </c>
      <c r="C615" s="199">
        <v>913</v>
      </c>
      <c r="D615" s="200" t="s">
        <v>238</v>
      </c>
      <c r="E615" s="270"/>
      <c r="F615" s="200"/>
      <c r="G615" s="203">
        <f>G616</f>
        <v>5324.7000000000007</v>
      </c>
      <c r="H615" s="203">
        <f t="shared" ref="H615:I616" si="356">H616</f>
        <v>5324.7000000000007</v>
      </c>
      <c r="I615" s="204">
        <f t="shared" si="356"/>
        <v>2891.7</v>
      </c>
      <c r="J615" s="197">
        <f t="shared" si="315"/>
        <v>54.30728491746013</v>
      </c>
      <c r="K615" s="414"/>
    </row>
    <row r="616" spans="1:11" ht="96.75" customHeight="1" thickBot="1" x14ac:dyDescent="0.25">
      <c r="A616" s="412"/>
      <c r="B616" s="205" t="s">
        <v>104</v>
      </c>
      <c r="C616" s="206">
        <v>913</v>
      </c>
      <c r="D616" s="207" t="s">
        <v>411</v>
      </c>
      <c r="E616" s="200"/>
      <c r="F616" s="207"/>
      <c r="G616" s="208">
        <f>G617</f>
        <v>5324.7000000000007</v>
      </c>
      <c r="H616" s="208">
        <f t="shared" si="356"/>
        <v>5324.7000000000007</v>
      </c>
      <c r="I616" s="209">
        <f t="shared" si="356"/>
        <v>2891.7</v>
      </c>
      <c r="J616" s="230">
        <f t="shared" si="315"/>
        <v>54.30728491746013</v>
      </c>
      <c r="K616" s="414"/>
    </row>
    <row r="617" spans="1:11" ht="33" customHeight="1" x14ac:dyDescent="0.2">
      <c r="A617" s="412"/>
      <c r="B617" s="248" t="s">
        <v>149</v>
      </c>
      <c r="C617" s="212">
        <v>913</v>
      </c>
      <c r="D617" s="213" t="s">
        <v>411</v>
      </c>
      <c r="E617" s="214" t="s">
        <v>55</v>
      </c>
      <c r="F617" s="218"/>
      <c r="G617" s="232">
        <f>G618+G621</f>
        <v>5324.7000000000007</v>
      </c>
      <c r="H617" s="232">
        <f t="shared" ref="H617:I617" si="357">H618+H621</f>
        <v>5324.7000000000007</v>
      </c>
      <c r="I617" s="233">
        <f t="shared" si="357"/>
        <v>2891.7</v>
      </c>
      <c r="J617" s="234">
        <f t="shared" si="315"/>
        <v>54.30728491746013</v>
      </c>
      <c r="K617" s="414"/>
    </row>
    <row r="618" spans="1:11" ht="48" customHeight="1" x14ac:dyDescent="0.2">
      <c r="A618" s="412"/>
      <c r="B618" s="62" t="s">
        <v>152</v>
      </c>
      <c r="C618" s="235">
        <v>913</v>
      </c>
      <c r="D618" s="220" t="s">
        <v>411</v>
      </c>
      <c r="E618" s="220" t="s">
        <v>133</v>
      </c>
      <c r="F618" s="220"/>
      <c r="G618" s="178">
        <f>G619+G620</f>
        <v>3582.6000000000004</v>
      </c>
      <c r="H618" s="178">
        <f t="shared" ref="H618:I618" si="358">H619+H620</f>
        <v>3582.6000000000004</v>
      </c>
      <c r="I618" s="178">
        <f t="shared" si="358"/>
        <v>2000</v>
      </c>
      <c r="J618" s="219">
        <f t="shared" si="315"/>
        <v>55.825378216937416</v>
      </c>
      <c r="K618" s="414"/>
    </row>
    <row r="619" spans="1:11" ht="46.5" customHeight="1" x14ac:dyDescent="0.2">
      <c r="A619" s="412"/>
      <c r="B619" s="60" t="s">
        <v>151</v>
      </c>
      <c r="C619" s="235">
        <v>913</v>
      </c>
      <c r="D619" s="220" t="s">
        <v>411</v>
      </c>
      <c r="E619" s="220" t="s">
        <v>133</v>
      </c>
      <c r="F619" s="220" t="s">
        <v>150</v>
      </c>
      <c r="G619" s="178">
        <v>3117.8</v>
      </c>
      <c r="H619" s="219">
        <v>3117.8</v>
      </c>
      <c r="I619" s="219">
        <v>1696.9</v>
      </c>
      <c r="J619" s="219">
        <f t="shared" si="315"/>
        <v>54.426197960100076</v>
      </c>
      <c r="K619" s="414"/>
    </row>
    <row r="620" spans="1:11" ht="62.25" customHeight="1" x14ac:dyDescent="0.2">
      <c r="A620" s="412"/>
      <c r="B620" s="60" t="s">
        <v>154</v>
      </c>
      <c r="C620" s="235">
        <v>913</v>
      </c>
      <c r="D620" s="220" t="s">
        <v>411</v>
      </c>
      <c r="E620" s="220" t="s">
        <v>133</v>
      </c>
      <c r="F620" s="220" t="s">
        <v>153</v>
      </c>
      <c r="G620" s="178">
        <v>464.8</v>
      </c>
      <c r="H620" s="219">
        <v>464.8</v>
      </c>
      <c r="I620" s="219">
        <v>303.10000000000002</v>
      </c>
      <c r="J620" s="219">
        <f t="shared" si="315"/>
        <v>65.210843373493972</v>
      </c>
      <c r="K620" s="414"/>
    </row>
    <row r="621" spans="1:11" ht="46.5" customHeight="1" x14ac:dyDescent="0.2">
      <c r="A621" s="412"/>
      <c r="B621" s="60" t="s">
        <v>412</v>
      </c>
      <c r="C621" s="235">
        <v>913</v>
      </c>
      <c r="D621" s="220" t="s">
        <v>411</v>
      </c>
      <c r="E621" s="220" t="s">
        <v>203</v>
      </c>
      <c r="F621" s="220"/>
      <c r="G621" s="178">
        <f>G622</f>
        <v>1742.1</v>
      </c>
      <c r="H621" s="178">
        <f t="shared" ref="H621:I621" si="359">H622</f>
        <v>1742.1</v>
      </c>
      <c r="I621" s="178">
        <f t="shared" si="359"/>
        <v>891.7</v>
      </c>
      <c r="J621" s="219">
        <f t="shared" ref="J621:J649" si="360">I621/H621*100</f>
        <v>51.185351013145066</v>
      </c>
      <c r="K621" s="414"/>
    </row>
    <row r="622" spans="1:11" ht="47.25" customHeight="1" thickBot="1" x14ac:dyDescent="0.25">
      <c r="A622" s="412"/>
      <c r="B622" s="221" t="s">
        <v>151</v>
      </c>
      <c r="C622" s="237">
        <v>913</v>
      </c>
      <c r="D622" s="223" t="s">
        <v>411</v>
      </c>
      <c r="E622" s="223" t="s">
        <v>203</v>
      </c>
      <c r="F622" s="223" t="s">
        <v>150</v>
      </c>
      <c r="G622" s="232">
        <v>1742.1</v>
      </c>
      <c r="H622" s="226">
        <v>1742.1</v>
      </c>
      <c r="I622" s="227">
        <v>891.7</v>
      </c>
      <c r="J622" s="228">
        <f t="shared" si="360"/>
        <v>51.185351013145066</v>
      </c>
      <c r="K622" s="414"/>
    </row>
    <row r="623" spans="1:11" ht="16.5" customHeight="1" thickBot="1" x14ac:dyDescent="0.25">
      <c r="A623" s="412"/>
      <c r="B623" s="198" t="s">
        <v>252</v>
      </c>
      <c r="C623" s="199">
        <v>913</v>
      </c>
      <c r="D623" s="200" t="s">
        <v>113</v>
      </c>
      <c r="E623" s="274"/>
      <c r="F623" s="200"/>
      <c r="G623" s="320">
        <f>G624</f>
        <v>97.3</v>
      </c>
      <c r="H623" s="320">
        <f t="shared" ref="H623:I623" si="361">H624</f>
        <v>97.3</v>
      </c>
      <c r="I623" s="321">
        <f t="shared" si="361"/>
        <v>48.2</v>
      </c>
      <c r="J623" s="197">
        <f t="shared" si="360"/>
        <v>49.537512846865368</v>
      </c>
      <c r="K623" s="414"/>
    </row>
    <row r="624" spans="1:11" ht="15.75" customHeight="1" thickBot="1" x14ac:dyDescent="0.25">
      <c r="A624" s="412"/>
      <c r="B624" s="205" t="s">
        <v>225</v>
      </c>
      <c r="C624" s="305">
        <v>913</v>
      </c>
      <c r="D624" s="207">
        <v>1001</v>
      </c>
      <c r="E624" s="207"/>
      <c r="F624" s="207"/>
      <c r="G624" s="322">
        <f>G625</f>
        <v>97.3</v>
      </c>
      <c r="H624" s="322">
        <f t="shared" ref="H624:I626" si="362">H625</f>
        <v>97.3</v>
      </c>
      <c r="I624" s="323">
        <f t="shared" si="362"/>
        <v>48.2</v>
      </c>
      <c r="J624" s="230">
        <f t="shared" si="360"/>
        <v>49.537512846865368</v>
      </c>
      <c r="K624" s="414"/>
    </row>
    <row r="625" spans="1:11" ht="31.5" customHeight="1" x14ac:dyDescent="0.2">
      <c r="A625" s="412"/>
      <c r="B625" s="248" t="s">
        <v>149</v>
      </c>
      <c r="C625" s="212">
        <v>913</v>
      </c>
      <c r="D625" s="213" t="s">
        <v>232</v>
      </c>
      <c r="E625" s="214" t="s">
        <v>55</v>
      </c>
      <c r="F625" s="218"/>
      <c r="G625" s="217">
        <f>G626</f>
        <v>97.3</v>
      </c>
      <c r="H625" s="226">
        <f t="shared" si="362"/>
        <v>97.3</v>
      </c>
      <c r="I625" s="227">
        <f t="shared" si="362"/>
        <v>48.2</v>
      </c>
      <c r="J625" s="234">
        <f t="shared" si="360"/>
        <v>49.537512846865368</v>
      </c>
      <c r="K625" s="414"/>
    </row>
    <row r="626" spans="1:11" ht="78" customHeight="1" x14ac:dyDescent="0.2">
      <c r="A626" s="412"/>
      <c r="B626" s="62" t="s">
        <v>127</v>
      </c>
      <c r="C626" s="212">
        <v>913</v>
      </c>
      <c r="D626" s="213" t="s">
        <v>232</v>
      </c>
      <c r="E626" s="273" t="s">
        <v>565</v>
      </c>
      <c r="F626" s="213"/>
      <c r="G626" s="178">
        <f>G627</f>
        <v>97.3</v>
      </c>
      <c r="H626" s="178">
        <f t="shared" si="362"/>
        <v>97.3</v>
      </c>
      <c r="I626" s="178">
        <f t="shared" si="362"/>
        <v>48.2</v>
      </c>
      <c r="J626" s="219">
        <f t="shared" si="360"/>
        <v>49.537512846865368</v>
      </c>
      <c r="K626" s="414"/>
    </row>
    <row r="627" spans="1:11" ht="51.75" customHeight="1" thickBot="1" x14ac:dyDescent="0.25">
      <c r="A627" s="412"/>
      <c r="B627" s="286" t="s">
        <v>199</v>
      </c>
      <c r="C627" s="237">
        <v>913</v>
      </c>
      <c r="D627" s="61" t="s">
        <v>232</v>
      </c>
      <c r="E627" s="268" t="s">
        <v>565</v>
      </c>
      <c r="F627" s="223" t="s">
        <v>387</v>
      </c>
      <c r="G627" s="225">
        <v>97.3</v>
      </c>
      <c r="H627" s="226">
        <v>97.3</v>
      </c>
      <c r="I627" s="227">
        <v>48.2</v>
      </c>
      <c r="J627" s="228">
        <f t="shared" si="360"/>
        <v>49.537512846865368</v>
      </c>
      <c r="K627" s="414"/>
    </row>
    <row r="628" spans="1:11" ht="78.75" customHeight="1" thickBot="1" x14ac:dyDescent="0.25">
      <c r="A628" s="412"/>
      <c r="B628" s="324" t="s">
        <v>714</v>
      </c>
      <c r="C628" s="202">
        <v>918</v>
      </c>
      <c r="D628" s="200" t="s">
        <v>238</v>
      </c>
      <c r="E628" s="269"/>
      <c r="F628" s="270"/>
      <c r="G628" s="203">
        <f>G629</f>
        <v>639</v>
      </c>
      <c r="H628" s="203">
        <f t="shared" ref="H628:I628" si="363">H629</f>
        <v>639</v>
      </c>
      <c r="I628" s="325">
        <f t="shared" si="363"/>
        <v>639</v>
      </c>
      <c r="J628" s="197">
        <f t="shared" si="360"/>
        <v>100</v>
      </c>
      <c r="K628" s="414"/>
    </row>
    <row r="629" spans="1:11" ht="32.25" customHeight="1" thickBot="1" x14ac:dyDescent="0.25">
      <c r="A629" s="412"/>
      <c r="B629" s="324" t="s">
        <v>239</v>
      </c>
      <c r="C629" s="202">
        <v>918</v>
      </c>
      <c r="D629" s="200" t="s">
        <v>238</v>
      </c>
      <c r="E629" s="269"/>
      <c r="F629" s="270"/>
      <c r="G629" s="203">
        <f>G630</f>
        <v>639</v>
      </c>
      <c r="H629" s="203">
        <f t="shared" ref="H629:I629" si="364">H630</f>
        <v>639</v>
      </c>
      <c r="I629" s="204">
        <f t="shared" si="364"/>
        <v>639</v>
      </c>
      <c r="J629" s="197">
        <f t="shared" si="360"/>
        <v>100</v>
      </c>
      <c r="K629" s="414"/>
    </row>
    <row r="630" spans="1:11" ht="33.75" customHeight="1" thickBot="1" x14ac:dyDescent="0.25">
      <c r="A630" s="412"/>
      <c r="B630" s="242" t="s">
        <v>619</v>
      </c>
      <c r="C630" s="206">
        <v>918</v>
      </c>
      <c r="D630" s="243" t="s">
        <v>621</v>
      </c>
      <c r="E630" s="244"/>
      <c r="F630" s="245"/>
      <c r="G630" s="208">
        <f>G631</f>
        <v>639</v>
      </c>
      <c r="H630" s="208">
        <f t="shared" ref="H630:I630" si="365">H631</f>
        <v>639</v>
      </c>
      <c r="I630" s="209">
        <f t="shared" si="365"/>
        <v>639</v>
      </c>
      <c r="J630" s="230">
        <f t="shared" si="360"/>
        <v>100</v>
      </c>
      <c r="K630" s="414"/>
    </row>
    <row r="631" spans="1:11" ht="33" customHeight="1" x14ac:dyDescent="0.2">
      <c r="A631" s="412"/>
      <c r="B631" s="69" t="s">
        <v>149</v>
      </c>
      <c r="C631" s="222">
        <v>918</v>
      </c>
      <c r="D631" s="246" t="s">
        <v>621</v>
      </c>
      <c r="E631" s="241" t="s">
        <v>55</v>
      </c>
      <c r="F631" s="61"/>
      <c r="G631" s="216">
        <f>G632</f>
        <v>639</v>
      </c>
      <c r="H631" s="232">
        <f t="shared" ref="H631:I631" si="366">H632</f>
        <v>639</v>
      </c>
      <c r="I631" s="233">
        <f t="shared" si="366"/>
        <v>639</v>
      </c>
      <c r="J631" s="234">
        <f t="shared" si="360"/>
        <v>100</v>
      </c>
      <c r="K631" s="414"/>
    </row>
    <row r="632" spans="1:11" ht="36" customHeight="1" x14ac:dyDescent="0.2">
      <c r="A632" s="412"/>
      <c r="B632" s="247" t="s">
        <v>620</v>
      </c>
      <c r="C632" s="235">
        <v>918</v>
      </c>
      <c r="D632" s="220" t="s">
        <v>621</v>
      </c>
      <c r="E632" s="68" t="s">
        <v>622</v>
      </c>
      <c r="F632" s="220"/>
      <c r="G632" s="178">
        <f>G633</f>
        <v>639</v>
      </c>
      <c r="H632" s="178">
        <f t="shared" ref="H632:I632" si="367">H633</f>
        <v>639</v>
      </c>
      <c r="I632" s="178">
        <f t="shared" si="367"/>
        <v>639</v>
      </c>
      <c r="J632" s="219">
        <f t="shared" si="360"/>
        <v>100</v>
      </c>
      <c r="K632" s="414"/>
    </row>
    <row r="633" spans="1:11" ht="22.5" customHeight="1" thickBot="1" x14ac:dyDescent="0.25">
      <c r="A633" s="412"/>
      <c r="B633" s="69" t="s">
        <v>716</v>
      </c>
      <c r="C633" s="222">
        <v>918</v>
      </c>
      <c r="D633" s="246" t="s">
        <v>621</v>
      </c>
      <c r="E633" s="241" t="s">
        <v>622</v>
      </c>
      <c r="F633" s="61" t="s">
        <v>717</v>
      </c>
      <c r="G633" s="225">
        <v>639</v>
      </c>
      <c r="H633" s="226">
        <v>639</v>
      </c>
      <c r="I633" s="227">
        <v>639</v>
      </c>
      <c r="J633" s="228">
        <f t="shared" si="360"/>
        <v>100</v>
      </c>
      <c r="K633" s="414"/>
    </row>
    <row r="634" spans="1:11" ht="64.5" customHeight="1" thickBot="1" x14ac:dyDescent="0.25">
      <c r="A634" s="412"/>
      <c r="B634" s="198" t="s">
        <v>383</v>
      </c>
      <c r="C634" s="199">
        <v>919</v>
      </c>
      <c r="D634" s="302"/>
      <c r="E634" s="270"/>
      <c r="F634" s="270"/>
      <c r="G634" s="203">
        <f t="shared" ref="G634:I634" si="368">G635+G645</f>
        <v>18886.2</v>
      </c>
      <c r="H634" s="203">
        <f t="shared" si="368"/>
        <v>18886.2</v>
      </c>
      <c r="I634" s="325">
        <f t="shared" si="368"/>
        <v>8983.8000000000011</v>
      </c>
      <c r="J634" s="197">
        <f t="shared" si="360"/>
        <v>47.568065571687271</v>
      </c>
      <c r="K634" s="414"/>
    </row>
    <row r="635" spans="1:11" ht="29.25" customHeight="1" thickBot="1" x14ac:dyDescent="0.25">
      <c r="A635" s="412"/>
      <c r="B635" s="198" t="s">
        <v>239</v>
      </c>
      <c r="C635" s="199">
        <v>919</v>
      </c>
      <c r="D635" s="200" t="s">
        <v>238</v>
      </c>
      <c r="E635" s="270"/>
      <c r="F635" s="270"/>
      <c r="G635" s="203">
        <f t="shared" ref="G635:I635" si="369">G636+G641</f>
        <v>17418.3</v>
      </c>
      <c r="H635" s="203">
        <f t="shared" si="369"/>
        <v>17418.3</v>
      </c>
      <c r="I635" s="204">
        <f t="shared" si="369"/>
        <v>8734.7000000000007</v>
      </c>
      <c r="J635" s="197">
        <f t="shared" si="360"/>
        <v>50.146684808506002</v>
      </c>
      <c r="K635" s="414"/>
    </row>
    <row r="636" spans="1:11" ht="95.25" customHeight="1" thickBot="1" x14ac:dyDescent="0.25">
      <c r="A636" s="412"/>
      <c r="B636" s="205" t="s">
        <v>104</v>
      </c>
      <c r="C636" s="206">
        <v>919</v>
      </c>
      <c r="D636" s="207" t="s">
        <v>411</v>
      </c>
      <c r="E636" s="270"/>
      <c r="F636" s="200"/>
      <c r="G636" s="208">
        <f>G637</f>
        <v>17043.7</v>
      </c>
      <c r="H636" s="208">
        <f t="shared" ref="H636:I636" si="370">H637</f>
        <v>17043.7</v>
      </c>
      <c r="I636" s="209">
        <f t="shared" si="370"/>
        <v>8734.7000000000007</v>
      </c>
      <c r="J636" s="230">
        <f t="shared" si="360"/>
        <v>51.24884854814389</v>
      </c>
      <c r="K636" s="414"/>
    </row>
    <row r="637" spans="1:11" ht="61.5" customHeight="1" x14ac:dyDescent="0.2">
      <c r="A637" s="412"/>
      <c r="B637" s="326" t="s">
        <v>487</v>
      </c>
      <c r="C637" s="212">
        <v>919</v>
      </c>
      <c r="D637" s="213" t="s">
        <v>411</v>
      </c>
      <c r="E637" s="213" t="s">
        <v>486</v>
      </c>
      <c r="F637" s="310"/>
      <c r="G637" s="216">
        <f>G638</f>
        <v>17043.7</v>
      </c>
      <c r="H637" s="216">
        <f t="shared" ref="H637:I637" si="371">H638</f>
        <v>17043.7</v>
      </c>
      <c r="I637" s="233">
        <f t="shared" si="371"/>
        <v>8734.7000000000007</v>
      </c>
      <c r="J637" s="234">
        <f t="shared" si="360"/>
        <v>51.24884854814389</v>
      </c>
      <c r="K637" s="414"/>
    </row>
    <row r="638" spans="1:11" ht="51" customHeight="1" x14ac:dyDescent="0.2">
      <c r="A638" s="412"/>
      <c r="B638" s="62" t="s">
        <v>152</v>
      </c>
      <c r="C638" s="235">
        <v>919</v>
      </c>
      <c r="D638" s="220" t="s">
        <v>411</v>
      </c>
      <c r="E638" s="220" t="s">
        <v>489</v>
      </c>
      <c r="F638" s="276"/>
      <c r="G638" s="178">
        <f>G639+G640</f>
        <v>17043.7</v>
      </c>
      <c r="H638" s="178">
        <f t="shared" ref="H638:I638" si="372">H639+H640</f>
        <v>17043.7</v>
      </c>
      <c r="I638" s="178">
        <f t="shared" si="372"/>
        <v>8734.7000000000007</v>
      </c>
      <c r="J638" s="219">
        <f t="shared" si="360"/>
        <v>51.24884854814389</v>
      </c>
      <c r="K638" s="414"/>
    </row>
    <row r="639" spans="1:11" ht="45" customHeight="1" x14ac:dyDescent="0.2">
      <c r="A639" s="412"/>
      <c r="B639" s="247" t="s">
        <v>151</v>
      </c>
      <c r="C639" s="235">
        <v>919</v>
      </c>
      <c r="D639" s="220" t="s">
        <v>411</v>
      </c>
      <c r="E639" s="220" t="s">
        <v>489</v>
      </c>
      <c r="F639" s="220" t="s">
        <v>150</v>
      </c>
      <c r="G639" s="178">
        <v>15210.3</v>
      </c>
      <c r="H639" s="219">
        <v>15210.3</v>
      </c>
      <c r="I639" s="219">
        <v>7696.1</v>
      </c>
      <c r="J639" s="219">
        <f t="shared" si="360"/>
        <v>50.597950073305597</v>
      </c>
      <c r="K639" s="414"/>
    </row>
    <row r="640" spans="1:11" ht="63" customHeight="1" thickBot="1" x14ac:dyDescent="0.25">
      <c r="A640" s="412"/>
      <c r="B640" s="69" t="s">
        <v>154</v>
      </c>
      <c r="C640" s="237">
        <v>919</v>
      </c>
      <c r="D640" s="223" t="s">
        <v>411</v>
      </c>
      <c r="E640" s="223" t="s">
        <v>489</v>
      </c>
      <c r="F640" s="223" t="s">
        <v>153</v>
      </c>
      <c r="G640" s="225">
        <v>1833.4</v>
      </c>
      <c r="H640" s="255">
        <v>1833.4</v>
      </c>
      <c r="I640" s="227">
        <v>1038.5999999999999</v>
      </c>
      <c r="J640" s="228">
        <f t="shared" si="360"/>
        <v>56.648849132758805</v>
      </c>
      <c r="K640" s="414"/>
    </row>
    <row r="641" spans="1:11" ht="31.5" customHeight="1" thickBot="1" x14ac:dyDescent="0.25">
      <c r="A641" s="412"/>
      <c r="B641" s="205" t="s">
        <v>217</v>
      </c>
      <c r="C641" s="206">
        <v>919</v>
      </c>
      <c r="D641" s="207" t="s">
        <v>119</v>
      </c>
      <c r="E641" s="270"/>
      <c r="F641" s="270"/>
      <c r="G641" s="208">
        <f>G642</f>
        <v>374.6</v>
      </c>
      <c r="H641" s="208">
        <f t="shared" ref="H641:I643" si="373">H642</f>
        <v>374.6</v>
      </c>
      <c r="I641" s="209">
        <f t="shared" si="373"/>
        <v>0</v>
      </c>
      <c r="J641" s="230">
        <f t="shared" si="360"/>
        <v>0</v>
      </c>
      <c r="K641" s="414"/>
    </row>
    <row r="642" spans="1:11" ht="64.5" customHeight="1" x14ac:dyDescent="0.2">
      <c r="A642" s="412"/>
      <c r="B642" s="326" t="s">
        <v>487</v>
      </c>
      <c r="C642" s="212">
        <v>919</v>
      </c>
      <c r="D642" s="213" t="s">
        <v>119</v>
      </c>
      <c r="E642" s="213" t="s">
        <v>486</v>
      </c>
      <c r="F642" s="213"/>
      <c r="G642" s="216">
        <f>G643</f>
        <v>374.6</v>
      </c>
      <c r="H642" s="232">
        <f t="shared" si="373"/>
        <v>374.6</v>
      </c>
      <c r="I642" s="233">
        <f t="shared" si="373"/>
        <v>0</v>
      </c>
      <c r="J642" s="234">
        <f t="shared" si="360"/>
        <v>0</v>
      </c>
      <c r="K642" s="414"/>
    </row>
    <row r="643" spans="1:11" ht="50.25" customHeight="1" x14ac:dyDescent="0.2">
      <c r="A643" s="412"/>
      <c r="B643" s="62" t="s">
        <v>200</v>
      </c>
      <c r="C643" s="235">
        <v>919</v>
      </c>
      <c r="D643" s="220" t="s">
        <v>119</v>
      </c>
      <c r="E643" s="223" t="s">
        <v>488</v>
      </c>
      <c r="F643" s="220"/>
      <c r="G643" s="219">
        <f>G644</f>
        <v>374.6</v>
      </c>
      <c r="H643" s="219">
        <f t="shared" si="373"/>
        <v>374.6</v>
      </c>
      <c r="I643" s="219">
        <f t="shared" si="373"/>
        <v>0</v>
      </c>
      <c r="J643" s="219">
        <f t="shared" si="360"/>
        <v>0</v>
      </c>
      <c r="K643" s="414"/>
    </row>
    <row r="644" spans="1:11" ht="46.5" customHeight="1" thickBot="1" x14ac:dyDescent="0.25">
      <c r="A644" s="412"/>
      <c r="B644" s="286" t="s">
        <v>199</v>
      </c>
      <c r="C644" s="222">
        <v>919</v>
      </c>
      <c r="D644" s="61" t="s">
        <v>119</v>
      </c>
      <c r="E644" s="223" t="s">
        <v>488</v>
      </c>
      <c r="F644" s="61" t="s">
        <v>387</v>
      </c>
      <c r="G644" s="255">
        <v>374.6</v>
      </c>
      <c r="H644" s="226">
        <v>374.6</v>
      </c>
      <c r="I644" s="227">
        <v>0</v>
      </c>
      <c r="J644" s="228">
        <f t="shared" si="360"/>
        <v>0</v>
      </c>
      <c r="K644" s="414"/>
    </row>
    <row r="645" spans="1:11" ht="16.5" customHeight="1" thickBot="1" x14ac:dyDescent="0.25">
      <c r="A645" s="412"/>
      <c r="B645" s="198" t="s">
        <v>252</v>
      </c>
      <c r="C645" s="199">
        <v>919</v>
      </c>
      <c r="D645" s="200" t="s">
        <v>113</v>
      </c>
      <c r="E645" s="274"/>
      <c r="F645" s="200"/>
      <c r="G645" s="320">
        <f>G646</f>
        <v>1467.9</v>
      </c>
      <c r="H645" s="320">
        <f t="shared" ref="H645:I645" si="374">H646</f>
        <v>1467.9</v>
      </c>
      <c r="I645" s="321">
        <f t="shared" si="374"/>
        <v>249.1</v>
      </c>
      <c r="J645" s="197">
        <f t="shared" si="360"/>
        <v>16.969820832481773</v>
      </c>
      <c r="K645" s="414"/>
    </row>
    <row r="646" spans="1:11" ht="15.75" customHeight="1" thickBot="1" x14ac:dyDescent="0.25">
      <c r="A646" s="412"/>
      <c r="B646" s="205" t="s">
        <v>225</v>
      </c>
      <c r="C646" s="305">
        <v>919</v>
      </c>
      <c r="D646" s="207">
        <v>1001</v>
      </c>
      <c r="E646" s="207"/>
      <c r="F646" s="207"/>
      <c r="G646" s="322">
        <f>G647</f>
        <v>1467.9</v>
      </c>
      <c r="H646" s="322">
        <f t="shared" ref="H646:I646" si="375">H647</f>
        <v>1467.9</v>
      </c>
      <c r="I646" s="323">
        <f t="shared" si="375"/>
        <v>249.1</v>
      </c>
      <c r="J646" s="230">
        <f t="shared" si="360"/>
        <v>16.969820832481773</v>
      </c>
      <c r="K646" s="414"/>
    </row>
    <row r="647" spans="1:11" ht="61.5" customHeight="1" x14ac:dyDescent="0.2">
      <c r="A647" s="412"/>
      <c r="B647" s="327" t="s">
        <v>487</v>
      </c>
      <c r="C647" s="212">
        <v>919</v>
      </c>
      <c r="D647" s="61">
        <v>1001</v>
      </c>
      <c r="E647" s="213" t="s">
        <v>486</v>
      </c>
      <c r="F647" s="213"/>
      <c r="G647" s="217">
        <f>G648</f>
        <v>1467.9</v>
      </c>
      <c r="H647" s="226">
        <f t="shared" ref="H647:I647" si="376">H648</f>
        <v>1467.9</v>
      </c>
      <c r="I647" s="227">
        <f t="shared" si="376"/>
        <v>249.1</v>
      </c>
      <c r="J647" s="234">
        <f t="shared" si="360"/>
        <v>16.969820832481773</v>
      </c>
      <c r="K647" s="414"/>
    </row>
    <row r="648" spans="1:11" ht="78" customHeight="1" x14ac:dyDescent="0.2">
      <c r="A648" s="412"/>
      <c r="B648" s="62" t="s">
        <v>127</v>
      </c>
      <c r="C648" s="235">
        <v>919</v>
      </c>
      <c r="D648" s="220">
        <v>1001</v>
      </c>
      <c r="E648" s="220" t="s">
        <v>568</v>
      </c>
      <c r="F648" s="220"/>
      <c r="G648" s="219">
        <f>G649</f>
        <v>1467.9</v>
      </c>
      <c r="H648" s="219">
        <f t="shared" ref="H648:I648" si="377">H649</f>
        <v>1467.9</v>
      </c>
      <c r="I648" s="219">
        <f t="shared" si="377"/>
        <v>249.1</v>
      </c>
      <c r="J648" s="219">
        <f t="shared" si="360"/>
        <v>16.969820832481773</v>
      </c>
      <c r="K648" s="414"/>
    </row>
    <row r="649" spans="1:11" ht="45.75" customHeight="1" thickBot="1" x14ac:dyDescent="0.25">
      <c r="A649" s="412"/>
      <c r="B649" s="328" t="s">
        <v>199</v>
      </c>
      <c r="C649" s="329">
        <v>919</v>
      </c>
      <c r="D649" s="330">
        <v>1001</v>
      </c>
      <c r="E649" s="71" t="s">
        <v>568</v>
      </c>
      <c r="F649" s="71" t="s">
        <v>387</v>
      </c>
      <c r="G649" s="331">
        <v>1467.9</v>
      </c>
      <c r="H649" s="332">
        <v>1467.9</v>
      </c>
      <c r="I649" s="333">
        <v>249.1</v>
      </c>
      <c r="J649" s="228">
        <f t="shared" si="360"/>
        <v>16.969820832481773</v>
      </c>
      <c r="K649" s="414"/>
    </row>
    <row r="650" spans="1:11" ht="26.25" customHeight="1" x14ac:dyDescent="0.2">
      <c r="B650" s="48"/>
      <c r="C650" s="49"/>
      <c r="G650" s="51"/>
    </row>
    <row r="651" spans="1:11" ht="18.75" customHeight="1" x14ac:dyDescent="0.25">
      <c r="B651" s="48"/>
      <c r="C651" s="52"/>
      <c r="D651" s="44"/>
      <c r="E651" s="44"/>
      <c r="F651" s="44"/>
      <c r="G651" s="53"/>
      <c r="H651" s="53"/>
      <c r="I651" s="53"/>
      <c r="J651" s="53"/>
    </row>
    <row r="652" spans="1:11" ht="17.25" customHeight="1" x14ac:dyDescent="0.25">
      <c r="B652" s="48"/>
      <c r="C652" s="52"/>
      <c r="D652" s="44"/>
      <c r="E652" s="44"/>
      <c r="F652" s="44"/>
      <c r="G652" s="53"/>
      <c r="H652" s="53"/>
      <c r="I652" s="53"/>
    </row>
    <row r="653" spans="1:11" ht="17.25" customHeight="1" x14ac:dyDescent="0.25">
      <c r="B653" s="48"/>
      <c r="C653" s="52"/>
      <c r="D653" s="44"/>
      <c r="E653" s="44"/>
      <c r="F653" s="44"/>
      <c r="G653" s="53"/>
      <c r="H653" s="53"/>
      <c r="I653" s="53"/>
      <c r="J653" s="53"/>
    </row>
    <row r="654" spans="1:11" x14ac:dyDescent="0.25">
      <c r="B654" s="86"/>
      <c r="C654" s="52"/>
      <c r="D654" s="44"/>
      <c r="E654" s="44"/>
      <c r="F654" s="44"/>
      <c r="G654" s="53"/>
      <c r="H654" s="53"/>
      <c r="I654" s="53"/>
      <c r="J654" s="53"/>
    </row>
    <row r="655" spans="1:11" x14ac:dyDescent="0.25">
      <c r="B655" s="86"/>
      <c r="C655" s="52"/>
      <c r="D655" s="44"/>
      <c r="E655" s="44"/>
      <c r="F655" s="44"/>
      <c r="G655" s="53"/>
      <c r="H655" s="53"/>
      <c r="I655" s="53"/>
      <c r="J655" s="53"/>
    </row>
    <row r="656" spans="1:11" x14ac:dyDescent="0.25">
      <c r="B656" s="86"/>
      <c r="C656" s="52"/>
      <c r="D656" s="44"/>
      <c r="E656" s="44"/>
      <c r="F656" s="44"/>
      <c r="G656" s="44"/>
    </row>
    <row r="657" spans="2:5" ht="33.75" customHeight="1" x14ac:dyDescent="0.2">
      <c r="B657" s="87"/>
      <c r="C657" s="52"/>
    </row>
    <row r="658" spans="2:5" x14ac:dyDescent="0.2">
      <c r="B658" s="45"/>
      <c r="C658" s="52"/>
    </row>
    <row r="659" spans="2:5" x14ac:dyDescent="0.2">
      <c r="B659" s="45"/>
      <c r="C659" s="52"/>
    </row>
    <row r="660" spans="2:5" x14ac:dyDescent="0.2">
      <c r="B660" s="86"/>
      <c r="C660" s="52"/>
    </row>
    <row r="661" spans="2:5" x14ac:dyDescent="0.2">
      <c r="B661" s="86"/>
      <c r="C661" s="52"/>
    </row>
    <row r="662" spans="2:5" x14ac:dyDescent="0.2">
      <c r="B662" s="86"/>
      <c r="C662" s="52"/>
    </row>
    <row r="663" spans="2:5" x14ac:dyDescent="0.2">
      <c r="B663" s="86"/>
      <c r="C663" s="52"/>
    </row>
    <row r="664" spans="2:5" x14ac:dyDescent="0.2">
      <c r="B664" s="86"/>
      <c r="C664" s="52"/>
    </row>
    <row r="665" spans="2:5" x14ac:dyDescent="0.2">
      <c r="B665" s="86"/>
      <c r="C665" s="52"/>
    </row>
    <row r="666" spans="2:5" x14ac:dyDescent="0.2">
      <c r="B666" s="86"/>
      <c r="C666" s="52"/>
    </row>
    <row r="667" spans="2:5" x14ac:dyDescent="0.2">
      <c r="B667" s="86"/>
      <c r="C667" s="52"/>
    </row>
    <row r="668" spans="2:5" x14ac:dyDescent="0.2">
      <c r="B668" s="86"/>
      <c r="C668" s="52"/>
      <c r="D668" s="52"/>
      <c r="E668" s="52"/>
    </row>
    <row r="669" spans="2:5" x14ac:dyDescent="0.2">
      <c r="B669" s="86"/>
      <c r="C669" s="52"/>
      <c r="D669" s="52"/>
      <c r="E669" s="52"/>
    </row>
    <row r="670" spans="2:5" x14ac:dyDescent="0.2">
      <c r="B670" s="86"/>
      <c r="C670" s="52"/>
      <c r="D670" s="52"/>
      <c r="E670" s="52"/>
    </row>
    <row r="671" spans="2:5" x14ac:dyDescent="0.2">
      <c r="B671" s="86"/>
      <c r="C671" s="52"/>
      <c r="D671" s="52"/>
      <c r="E671" s="52"/>
    </row>
    <row r="672" spans="2:5" x14ac:dyDescent="0.2">
      <c r="B672" s="86"/>
      <c r="C672" s="52"/>
      <c r="D672" s="52"/>
      <c r="E672" s="52"/>
    </row>
    <row r="673" spans="2:5" x14ac:dyDescent="0.2">
      <c r="B673" s="86"/>
      <c r="C673" s="52"/>
      <c r="D673" s="52"/>
      <c r="E673" s="52"/>
    </row>
    <row r="674" spans="2:5" x14ac:dyDescent="0.2">
      <c r="B674" s="86"/>
      <c r="C674" s="52"/>
      <c r="D674" s="52"/>
      <c r="E674" s="52"/>
    </row>
    <row r="675" spans="2:5" x14ac:dyDescent="0.2">
      <c r="B675" s="86"/>
      <c r="C675" s="52"/>
      <c r="D675" s="52"/>
      <c r="E675" s="52"/>
    </row>
    <row r="676" spans="2:5" x14ac:dyDescent="0.2">
      <c r="B676" s="86"/>
      <c r="C676" s="52"/>
      <c r="D676" s="52"/>
      <c r="E676" s="52"/>
    </row>
    <row r="677" spans="2:5" x14ac:dyDescent="0.2">
      <c r="B677" s="86"/>
      <c r="C677" s="52"/>
      <c r="D677" s="52"/>
      <c r="E677" s="52"/>
    </row>
    <row r="678" spans="2:5" x14ac:dyDescent="0.2">
      <c r="B678" s="86"/>
      <c r="C678" s="52"/>
      <c r="D678" s="52"/>
      <c r="E678" s="52"/>
    </row>
    <row r="679" spans="2:5" x14ac:dyDescent="0.2">
      <c r="B679" s="86"/>
      <c r="C679" s="52"/>
      <c r="D679" s="52"/>
      <c r="E679" s="52"/>
    </row>
    <row r="680" spans="2:5" x14ac:dyDescent="0.2">
      <c r="B680" s="86"/>
      <c r="C680" s="52"/>
      <c r="D680" s="52"/>
      <c r="E680" s="52"/>
    </row>
    <row r="681" spans="2:5" x14ac:dyDescent="0.2">
      <c r="B681" s="86"/>
      <c r="C681" s="52"/>
      <c r="D681" s="52"/>
      <c r="E681" s="52"/>
    </row>
    <row r="682" spans="2:5" x14ac:dyDescent="0.2">
      <c r="B682" s="86"/>
      <c r="C682" s="52"/>
      <c r="D682" s="52"/>
      <c r="E682" s="52"/>
    </row>
    <row r="683" spans="2:5" x14ac:dyDescent="0.2">
      <c r="B683" s="86"/>
      <c r="C683" s="52"/>
      <c r="D683" s="52"/>
      <c r="E683" s="52"/>
    </row>
    <row r="684" spans="2:5" x14ac:dyDescent="0.2">
      <c r="B684" s="86"/>
      <c r="C684" s="52"/>
      <c r="D684" s="52"/>
      <c r="E684" s="52"/>
    </row>
    <row r="685" spans="2:5" x14ac:dyDescent="0.2">
      <c r="B685" s="86"/>
      <c r="C685" s="52"/>
      <c r="D685" s="52"/>
      <c r="E685" s="52"/>
    </row>
    <row r="686" spans="2:5" x14ac:dyDescent="0.2">
      <c r="B686" s="86"/>
      <c r="C686" s="52"/>
      <c r="D686" s="52"/>
      <c r="E686" s="52"/>
    </row>
    <row r="687" spans="2:5" x14ac:dyDescent="0.2">
      <c r="B687" s="86"/>
      <c r="C687" s="52"/>
      <c r="D687" s="52"/>
      <c r="E687" s="52"/>
    </row>
    <row r="688" spans="2:5" x14ac:dyDescent="0.2">
      <c r="B688" s="86"/>
      <c r="C688" s="52"/>
      <c r="D688" s="52"/>
      <c r="E688" s="52"/>
    </row>
    <row r="689" spans="2:7" x14ac:dyDescent="0.2">
      <c r="B689" s="86"/>
      <c r="C689" s="52"/>
      <c r="D689" s="52"/>
      <c r="E689" s="52"/>
    </row>
    <row r="690" spans="2:7" x14ac:dyDescent="0.2">
      <c r="B690" s="86"/>
      <c r="C690" s="52"/>
      <c r="D690" s="52"/>
      <c r="E690" s="52"/>
    </row>
    <row r="691" spans="2:7" x14ac:dyDescent="0.2">
      <c r="B691" s="86"/>
      <c r="C691" s="52"/>
      <c r="D691" s="52"/>
      <c r="E691" s="52"/>
    </row>
    <row r="692" spans="2:7" x14ac:dyDescent="0.2">
      <c r="B692" s="86"/>
      <c r="C692" s="52"/>
      <c r="D692" s="52"/>
      <c r="E692" s="52"/>
    </row>
    <row r="693" spans="2:7" x14ac:dyDescent="0.2">
      <c r="B693" s="86"/>
      <c r="C693" s="52"/>
      <c r="D693" s="52"/>
      <c r="E693" s="52"/>
    </row>
    <row r="694" spans="2:7" x14ac:dyDescent="0.2">
      <c r="B694" s="86"/>
      <c r="C694" s="52"/>
      <c r="D694" s="52"/>
      <c r="E694" s="52"/>
    </row>
    <row r="695" spans="2:7" x14ac:dyDescent="0.2">
      <c r="B695" s="86"/>
      <c r="C695" s="52"/>
      <c r="D695" s="52"/>
      <c r="E695" s="52"/>
      <c r="F695" s="52"/>
      <c r="G695" s="52"/>
    </row>
    <row r="696" spans="2:7" x14ac:dyDescent="0.2">
      <c r="B696" s="86"/>
      <c r="C696" s="52"/>
      <c r="D696" s="52"/>
      <c r="E696" s="52"/>
      <c r="F696" s="52"/>
      <c r="G696" s="52"/>
    </row>
    <row r="697" spans="2:7" x14ac:dyDescent="0.2">
      <c r="B697" s="86"/>
      <c r="C697" s="52"/>
      <c r="D697" s="52"/>
      <c r="E697" s="52"/>
      <c r="F697" s="52"/>
      <c r="G697" s="52"/>
    </row>
    <row r="698" spans="2:7" x14ac:dyDescent="0.2">
      <c r="B698" s="86"/>
      <c r="C698" s="52"/>
      <c r="D698" s="52"/>
      <c r="E698" s="52"/>
      <c r="F698" s="52"/>
      <c r="G698" s="52"/>
    </row>
    <row r="699" spans="2:7" x14ac:dyDescent="0.2">
      <c r="B699" s="86"/>
      <c r="C699" s="52"/>
      <c r="D699" s="52"/>
      <c r="E699" s="52"/>
      <c r="F699" s="52"/>
      <c r="G699" s="52"/>
    </row>
    <row r="700" spans="2:7" x14ac:dyDescent="0.2">
      <c r="B700" s="86"/>
      <c r="C700" s="52"/>
      <c r="D700" s="52"/>
      <c r="E700" s="52"/>
      <c r="F700" s="52"/>
      <c r="G700" s="52"/>
    </row>
    <row r="701" spans="2:7" x14ac:dyDescent="0.2">
      <c r="B701" s="86"/>
      <c r="C701" s="52"/>
      <c r="D701" s="52"/>
      <c r="E701" s="52"/>
      <c r="F701" s="52"/>
      <c r="G701" s="52"/>
    </row>
    <row r="702" spans="2:7" x14ac:dyDescent="0.2">
      <c r="B702" s="86"/>
      <c r="C702" s="52"/>
      <c r="D702" s="52"/>
      <c r="E702" s="52"/>
      <c r="F702" s="52"/>
      <c r="G702" s="52"/>
    </row>
    <row r="703" spans="2:7" x14ac:dyDescent="0.2">
      <c r="B703" s="86"/>
      <c r="C703" s="52"/>
      <c r="D703" s="52"/>
      <c r="E703" s="52"/>
      <c r="F703" s="52"/>
      <c r="G703" s="52"/>
    </row>
    <row r="704" spans="2:7" x14ac:dyDescent="0.2">
      <c r="B704" s="86"/>
      <c r="C704" s="52"/>
      <c r="D704" s="52"/>
      <c r="E704" s="52"/>
      <c r="F704" s="52"/>
      <c r="G704" s="52"/>
    </row>
    <row r="705" spans="2:7" x14ac:dyDescent="0.2">
      <c r="B705" s="86"/>
      <c r="C705" s="52"/>
      <c r="D705" s="52"/>
      <c r="E705" s="52"/>
      <c r="F705" s="52"/>
      <c r="G705" s="52"/>
    </row>
    <row r="706" spans="2:7" x14ac:dyDescent="0.2">
      <c r="B706" s="86"/>
      <c r="C706" s="52"/>
      <c r="D706" s="52"/>
      <c r="E706" s="52"/>
      <c r="F706" s="52"/>
      <c r="G706" s="52"/>
    </row>
    <row r="707" spans="2:7" x14ac:dyDescent="0.2">
      <c r="B707" s="86"/>
      <c r="C707" s="52"/>
      <c r="D707" s="52"/>
      <c r="E707" s="52"/>
      <c r="F707" s="52"/>
      <c r="G707" s="52"/>
    </row>
    <row r="708" spans="2:7" x14ac:dyDescent="0.2">
      <c r="B708" s="86"/>
      <c r="C708" s="52"/>
      <c r="D708" s="52"/>
      <c r="E708" s="52"/>
      <c r="F708" s="52"/>
      <c r="G708" s="52"/>
    </row>
    <row r="709" spans="2:7" x14ac:dyDescent="0.2">
      <c r="B709" s="86"/>
      <c r="C709" s="52"/>
      <c r="D709" s="52"/>
      <c r="E709" s="52"/>
      <c r="F709" s="52"/>
      <c r="G709" s="52"/>
    </row>
    <row r="710" spans="2:7" x14ac:dyDescent="0.2">
      <c r="B710" s="86"/>
      <c r="C710" s="52"/>
      <c r="D710" s="52"/>
      <c r="E710" s="52"/>
      <c r="F710" s="52"/>
      <c r="G710" s="52"/>
    </row>
    <row r="711" spans="2:7" x14ac:dyDescent="0.2">
      <c r="B711" s="86"/>
      <c r="C711" s="52"/>
      <c r="D711" s="52"/>
      <c r="E711" s="52"/>
      <c r="F711" s="52"/>
      <c r="G711" s="52"/>
    </row>
    <row r="712" spans="2:7" x14ac:dyDescent="0.2">
      <c r="B712" s="86"/>
      <c r="C712" s="52"/>
      <c r="D712" s="52"/>
      <c r="E712" s="52"/>
      <c r="F712" s="52"/>
      <c r="G712" s="52"/>
    </row>
    <row r="713" spans="2:7" x14ac:dyDescent="0.2">
      <c r="B713" s="86"/>
      <c r="C713" s="52"/>
      <c r="D713" s="52"/>
      <c r="E713" s="52"/>
      <c r="F713" s="52"/>
      <c r="G713" s="52"/>
    </row>
    <row r="714" spans="2:7" x14ac:dyDescent="0.2">
      <c r="B714" s="86"/>
      <c r="C714" s="52"/>
      <c r="D714" s="52"/>
      <c r="E714" s="52"/>
      <c r="F714" s="52"/>
      <c r="G714" s="52"/>
    </row>
    <row r="715" spans="2:7" x14ac:dyDescent="0.2">
      <c r="B715" s="86"/>
      <c r="C715" s="52"/>
      <c r="D715" s="52"/>
      <c r="E715" s="52"/>
      <c r="F715" s="52"/>
      <c r="G715" s="52"/>
    </row>
    <row r="716" spans="2:7" x14ac:dyDescent="0.2">
      <c r="B716" s="86"/>
      <c r="C716" s="52"/>
      <c r="D716" s="52"/>
      <c r="E716" s="52"/>
      <c r="F716" s="52"/>
      <c r="G716" s="52"/>
    </row>
    <row r="717" spans="2:7" x14ac:dyDescent="0.2">
      <c r="B717" s="86"/>
      <c r="C717" s="52"/>
      <c r="D717" s="52"/>
      <c r="E717" s="52"/>
      <c r="F717" s="52"/>
      <c r="G717" s="52"/>
    </row>
    <row r="718" spans="2:7" x14ac:dyDescent="0.2">
      <c r="B718" s="86"/>
      <c r="C718" s="52"/>
      <c r="D718" s="52"/>
      <c r="E718" s="52"/>
      <c r="F718" s="52"/>
      <c r="G718" s="52"/>
    </row>
    <row r="719" spans="2:7" x14ac:dyDescent="0.2">
      <c r="B719" s="86"/>
      <c r="C719" s="52"/>
      <c r="D719" s="52"/>
      <c r="E719" s="52"/>
      <c r="F719" s="52"/>
      <c r="G719" s="52"/>
    </row>
    <row r="720" spans="2:7" x14ac:dyDescent="0.2">
      <c r="B720" s="86"/>
      <c r="C720" s="52"/>
      <c r="D720" s="52"/>
      <c r="E720" s="52"/>
      <c r="F720" s="52"/>
      <c r="G720" s="52"/>
    </row>
    <row r="721" spans="2:7" x14ac:dyDescent="0.2">
      <c r="B721" s="86"/>
      <c r="C721" s="52"/>
      <c r="D721" s="52"/>
      <c r="E721" s="52"/>
      <c r="F721" s="52"/>
      <c r="G721" s="52"/>
    </row>
    <row r="722" spans="2:7" x14ac:dyDescent="0.2">
      <c r="B722" s="86"/>
      <c r="C722" s="52"/>
      <c r="D722" s="52"/>
      <c r="E722" s="52"/>
      <c r="F722" s="52"/>
      <c r="G722" s="52"/>
    </row>
    <row r="723" spans="2:7" x14ac:dyDescent="0.2">
      <c r="B723" s="86"/>
      <c r="C723" s="52"/>
      <c r="D723" s="52"/>
      <c r="E723" s="52"/>
      <c r="F723" s="52"/>
      <c r="G723" s="52"/>
    </row>
    <row r="724" spans="2:7" x14ac:dyDescent="0.2">
      <c r="B724" s="86"/>
      <c r="C724" s="52"/>
      <c r="D724" s="52"/>
      <c r="E724" s="52"/>
      <c r="F724" s="52"/>
      <c r="G724" s="52"/>
    </row>
    <row r="725" spans="2:7" x14ac:dyDescent="0.2">
      <c r="B725" s="86"/>
      <c r="C725" s="52"/>
      <c r="D725" s="52"/>
      <c r="E725" s="52"/>
      <c r="F725" s="52"/>
      <c r="G725" s="52"/>
    </row>
    <row r="726" spans="2:7" x14ac:dyDescent="0.2">
      <c r="B726" s="86"/>
      <c r="C726" s="52"/>
      <c r="D726" s="52"/>
      <c r="E726" s="52"/>
      <c r="F726" s="52"/>
      <c r="G726" s="52"/>
    </row>
    <row r="727" spans="2:7" x14ac:dyDescent="0.2">
      <c r="B727" s="86"/>
      <c r="C727" s="52"/>
      <c r="D727" s="52"/>
      <c r="E727" s="52"/>
      <c r="F727" s="52"/>
      <c r="G727" s="52"/>
    </row>
    <row r="728" spans="2:7" x14ac:dyDescent="0.2">
      <c r="B728" s="86"/>
      <c r="C728" s="52"/>
      <c r="D728" s="52"/>
      <c r="E728" s="52"/>
      <c r="F728" s="52"/>
      <c r="G728" s="52"/>
    </row>
    <row r="729" spans="2:7" x14ac:dyDescent="0.2">
      <c r="B729" s="86"/>
      <c r="C729" s="52"/>
      <c r="D729" s="52"/>
      <c r="E729" s="52"/>
      <c r="F729" s="52"/>
      <c r="G729" s="52"/>
    </row>
    <row r="730" spans="2:7" x14ac:dyDescent="0.2">
      <c r="B730" s="86"/>
      <c r="C730" s="52"/>
      <c r="D730" s="52"/>
      <c r="E730" s="52"/>
      <c r="F730" s="52"/>
      <c r="G730" s="52"/>
    </row>
    <row r="731" spans="2:7" x14ac:dyDescent="0.2">
      <c r="B731" s="86"/>
      <c r="C731" s="52"/>
      <c r="D731" s="52"/>
      <c r="E731" s="52"/>
      <c r="F731" s="52"/>
      <c r="G731" s="52"/>
    </row>
    <row r="732" spans="2:7" x14ac:dyDescent="0.2">
      <c r="B732" s="86"/>
      <c r="C732" s="52"/>
      <c r="D732" s="52"/>
      <c r="E732" s="52"/>
      <c r="F732" s="52"/>
      <c r="G732" s="52"/>
    </row>
    <row r="733" spans="2:7" x14ac:dyDescent="0.2">
      <c r="B733" s="86"/>
      <c r="C733" s="52"/>
      <c r="D733" s="52"/>
      <c r="E733" s="52"/>
      <c r="F733" s="52"/>
      <c r="G733" s="52"/>
    </row>
    <row r="734" spans="2:7" x14ac:dyDescent="0.2">
      <c r="B734" s="86"/>
      <c r="C734" s="52"/>
      <c r="D734" s="52"/>
      <c r="E734" s="52"/>
      <c r="F734" s="52"/>
      <c r="G734" s="52"/>
    </row>
    <row r="735" spans="2:7" x14ac:dyDescent="0.2">
      <c r="B735" s="86"/>
      <c r="C735" s="52"/>
      <c r="D735" s="52"/>
      <c r="E735" s="52"/>
      <c r="F735" s="52"/>
      <c r="G735" s="52"/>
    </row>
    <row r="736" spans="2:7" x14ac:dyDescent="0.2">
      <c r="B736" s="86"/>
      <c r="C736" s="52"/>
      <c r="D736" s="52"/>
      <c r="E736" s="52"/>
      <c r="F736" s="52"/>
      <c r="G736" s="52"/>
    </row>
    <row r="737" spans="2:7" x14ac:dyDescent="0.2">
      <c r="B737" s="86"/>
      <c r="C737" s="52"/>
      <c r="D737" s="52"/>
      <c r="E737" s="52"/>
      <c r="F737" s="52"/>
      <c r="G737" s="52"/>
    </row>
    <row r="738" spans="2:7" x14ac:dyDescent="0.2">
      <c r="B738" s="86"/>
      <c r="C738" s="52"/>
      <c r="D738" s="52"/>
      <c r="E738" s="52"/>
      <c r="F738" s="52"/>
      <c r="G738" s="52"/>
    </row>
    <row r="739" spans="2:7" x14ac:dyDescent="0.2">
      <c r="B739" s="86"/>
      <c r="C739" s="52"/>
      <c r="D739" s="52"/>
      <c r="E739" s="52"/>
      <c r="F739" s="52"/>
      <c r="G739" s="52"/>
    </row>
    <row r="740" spans="2:7" x14ac:dyDescent="0.2">
      <c r="B740" s="86"/>
      <c r="C740" s="52"/>
      <c r="D740" s="52"/>
      <c r="E740" s="52"/>
      <c r="F740" s="52"/>
      <c r="G740" s="52"/>
    </row>
    <row r="741" spans="2:7" x14ac:dyDescent="0.2">
      <c r="B741" s="86"/>
      <c r="C741" s="52"/>
      <c r="D741" s="52"/>
      <c r="E741" s="52"/>
      <c r="F741" s="52"/>
      <c r="G741" s="52"/>
    </row>
    <row r="742" spans="2:7" x14ac:dyDescent="0.2">
      <c r="B742" s="86"/>
      <c r="C742" s="52"/>
      <c r="D742" s="52"/>
      <c r="E742" s="52"/>
      <c r="F742" s="52"/>
      <c r="G742" s="52"/>
    </row>
    <row r="743" spans="2:7" x14ac:dyDescent="0.2">
      <c r="B743" s="86"/>
      <c r="C743" s="52"/>
      <c r="D743" s="52"/>
      <c r="E743" s="52"/>
      <c r="F743" s="52"/>
      <c r="G743" s="52"/>
    </row>
    <row r="744" spans="2:7" x14ac:dyDescent="0.2">
      <c r="B744" s="86"/>
      <c r="C744" s="52"/>
      <c r="D744" s="52"/>
      <c r="E744" s="52"/>
      <c r="F744" s="52"/>
      <c r="G744" s="52"/>
    </row>
    <row r="745" spans="2:7" x14ac:dyDescent="0.2">
      <c r="B745" s="86"/>
      <c r="C745" s="52"/>
      <c r="D745" s="52"/>
      <c r="E745" s="52"/>
      <c r="F745" s="52"/>
      <c r="G745" s="52"/>
    </row>
    <row r="746" spans="2:7" x14ac:dyDescent="0.2">
      <c r="B746" s="86"/>
      <c r="C746" s="52"/>
      <c r="D746" s="52"/>
      <c r="E746" s="52"/>
      <c r="F746" s="52"/>
      <c r="G746" s="52"/>
    </row>
    <row r="747" spans="2:7" x14ac:dyDescent="0.2">
      <c r="B747" s="86"/>
      <c r="C747" s="52"/>
      <c r="D747" s="52"/>
      <c r="E747" s="52"/>
      <c r="F747" s="52"/>
      <c r="G747" s="52"/>
    </row>
    <row r="748" spans="2:7" x14ac:dyDescent="0.2">
      <c r="B748" s="86"/>
      <c r="C748" s="52"/>
      <c r="D748" s="52"/>
      <c r="E748" s="52"/>
      <c r="F748" s="52"/>
      <c r="G748" s="52"/>
    </row>
    <row r="749" spans="2:7" x14ac:dyDescent="0.2">
      <c r="B749" s="86"/>
      <c r="C749" s="52"/>
      <c r="D749" s="52"/>
      <c r="E749" s="52"/>
      <c r="F749" s="52"/>
      <c r="G749" s="52"/>
    </row>
    <row r="750" spans="2:7" x14ac:dyDescent="0.2">
      <c r="B750" s="86"/>
      <c r="C750" s="52"/>
      <c r="D750" s="52"/>
      <c r="E750" s="52"/>
      <c r="F750" s="52"/>
      <c r="G750" s="52"/>
    </row>
    <row r="751" spans="2:7" x14ac:dyDescent="0.2">
      <c r="B751" s="86"/>
      <c r="C751" s="52"/>
      <c r="D751" s="52"/>
      <c r="E751" s="52"/>
      <c r="F751" s="52"/>
      <c r="G751" s="52"/>
    </row>
    <row r="752" spans="2:7" x14ac:dyDescent="0.2">
      <c r="B752" s="86"/>
      <c r="C752" s="52"/>
      <c r="D752" s="52"/>
      <c r="E752" s="52"/>
      <c r="F752" s="52"/>
      <c r="G752" s="52"/>
    </row>
    <row r="753" spans="2:7" x14ac:dyDescent="0.2">
      <c r="B753" s="86"/>
      <c r="C753" s="52"/>
      <c r="D753" s="52"/>
      <c r="E753" s="52"/>
      <c r="F753" s="52"/>
      <c r="G753" s="52"/>
    </row>
    <row r="754" spans="2:7" x14ac:dyDescent="0.2">
      <c r="B754" s="86"/>
      <c r="C754" s="52"/>
      <c r="D754" s="52"/>
      <c r="E754" s="52"/>
      <c r="F754" s="52"/>
      <c r="G754" s="52"/>
    </row>
    <row r="755" spans="2:7" x14ac:dyDescent="0.2">
      <c r="B755" s="86"/>
      <c r="C755" s="52"/>
      <c r="D755" s="52"/>
      <c r="E755" s="52"/>
      <c r="F755" s="52"/>
      <c r="G755" s="52"/>
    </row>
    <row r="756" spans="2:7" x14ac:dyDescent="0.2">
      <c r="B756" s="86"/>
      <c r="C756" s="52"/>
      <c r="D756" s="52"/>
      <c r="E756" s="52"/>
      <c r="F756" s="52"/>
      <c r="G756" s="52"/>
    </row>
    <row r="757" spans="2:7" x14ac:dyDescent="0.2">
      <c r="B757" s="86"/>
      <c r="C757" s="52"/>
      <c r="D757" s="52"/>
      <c r="E757" s="52"/>
      <c r="F757" s="52"/>
      <c r="G757" s="52"/>
    </row>
    <row r="758" spans="2:7" x14ac:dyDescent="0.2">
      <c r="B758" s="86"/>
      <c r="C758" s="52"/>
      <c r="D758" s="52"/>
      <c r="E758" s="52"/>
      <c r="F758" s="52"/>
      <c r="G758" s="52"/>
    </row>
    <row r="759" spans="2:7" x14ac:dyDescent="0.2">
      <c r="B759" s="86"/>
      <c r="C759" s="52"/>
      <c r="D759" s="52"/>
      <c r="E759" s="52"/>
      <c r="F759" s="52"/>
      <c r="G759" s="52"/>
    </row>
    <row r="760" spans="2:7" x14ac:dyDescent="0.2">
      <c r="B760" s="86"/>
      <c r="C760" s="52"/>
      <c r="D760" s="52"/>
      <c r="E760" s="52"/>
      <c r="F760" s="52"/>
      <c r="G760" s="52"/>
    </row>
    <row r="761" spans="2:7" x14ac:dyDescent="0.2">
      <c r="B761" s="86"/>
      <c r="C761" s="52"/>
      <c r="D761" s="52"/>
      <c r="E761" s="52"/>
      <c r="F761" s="52"/>
      <c r="G761" s="52"/>
    </row>
    <row r="762" spans="2:7" x14ac:dyDescent="0.2">
      <c r="B762" s="86"/>
      <c r="C762" s="52"/>
      <c r="D762" s="52"/>
      <c r="E762" s="52"/>
      <c r="F762" s="52"/>
      <c r="G762" s="52"/>
    </row>
    <row r="763" spans="2:7" x14ac:dyDescent="0.2">
      <c r="B763" s="86"/>
      <c r="C763" s="52"/>
      <c r="D763" s="52"/>
      <c r="E763" s="52"/>
      <c r="F763" s="52"/>
      <c r="G763" s="52"/>
    </row>
    <row r="764" spans="2:7" x14ac:dyDescent="0.2">
      <c r="B764" s="86"/>
      <c r="C764" s="52"/>
      <c r="D764" s="52"/>
      <c r="E764" s="52"/>
      <c r="F764" s="52"/>
      <c r="G764" s="52"/>
    </row>
    <row r="765" spans="2:7" x14ac:dyDescent="0.2">
      <c r="B765" s="86"/>
      <c r="C765" s="52"/>
      <c r="D765" s="52"/>
      <c r="E765" s="52"/>
      <c r="F765" s="52"/>
      <c r="G765" s="52"/>
    </row>
    <row r="766" spans="2:7" x14ac:dyDescent="0.2">
      <c r="B766" s="86"/>
      <c r="C766" s="52"/>
      <c r="D766" s="52"/>
      <c r="E766" s="52"/>
      <c r="F766" s="52"/>
      <c r="G766" s="52"/>
    </row>
    <row r="767" spans="2:7" x14ac:dyDescent="0.2">
      <c r="B767" s="86"/>
      <c r="C767" s="52"/>
      <c r="D767" s="52"/>
      <c r="E767" s="52"/>
      <c r="F767" s="52"/>
      <c r="G767" s="52"/>
    </row>
    <row r="768" spans="2:7" x14ac:dyDescent="0.2">
      <c r="B768" s="86"/>
      <c r="C768" s="52"/>
      <c r="D768" s="52"/>
      <c r="E768" s="52"/>
      <c r="F768" s="52"/>
      <c r="G768" s="52"/>
    </row>
    <row r="769" spans="2:7" x14ac:dyDescent="0.2">
      <c r="B769" s="86"/>
      <c r="C769" s="52"/>
      <c r="D769" s="52"/>
      <c r="E769" s="52"/>
      <c r="F769" s="52"/>
      <c r="G769" s="52"/>
    </row>
    <row r="770" spans="2:7" x14ac:dyDescent="0.2">
      <c r="B770" s="86"/>
      <c r="C770" s="52"/>
      <c r="D770" s="52"/>
      <c r="E770" s="52"/>
      <c r="F770" s="52"/>
      <c r="G770" s="52"/>
    </row>
    <row r="771" spans="2:7" x14ac:dyDescent="0.2">
      <c r="B771" s="86"/>
      <c r="C771" s="52"/>
      <c r="D771" s="52"/>
      <c r="E771" s="52"/>
      <c r="F771" s="52"/>
      <c r="G771" s="52"/>
    </row>
    <row r="772" spans="2:7" x14ac:dyDescent="0.2">
      <c r="B772" s="86"/>
      <c r="C772" s="52"/>
      <c r="D772" s="52"/>
      <c r="E772" s="52"/>
      <c r="F772" s="52"/>
      <c r="G772" s="52"/>
    </row>
    <row r="773" spans="2:7" x14ac:dyDescent="0.2">
      <c r="B773" s="86"/>
      <c r="C773" s="52"/>
      <c r="D773" s="52"/>
      <c r="E773" s="52"/>
      <c r="F773" s="52"/>
      <c r="G773" s="52"/>
    </row>
    <row r="774" spans="2:7" x14ac:dyDescent="0.2">
      <c r="B774" s="86"/>
      <c r="C774" s="52"/>
      <c r="D774" s="52"/>
      <c r="E774" s="52"/>
      <c r="F774" s="52"/>
      <c r="G774" s="52"/>
    </row>
    <row r="775" spans="2:7" x14ac:dyDescent="0.2">
      <c r="B775" s="86"/>
      <c r="C775" s="52"/>
      <c r="D775" s="52"/>
      <c r="E775" s="52"/>
      <c r="F775" s="52"/>
      <c r="G775" s="52"/>
    </row>
    <row r="776" spans="2:7" x14ac:dyDescent="0.2">
      <c r="B776" s="86"/>
      <c r="C776" s="52"/>
      <c r="D776" s="52"/>
      <c r="E776" s="52"/>
      <c r="F776" s="52"/>
      <c r="G776" s="52"/>
    </row>
    <row r="777" spans="2:7" x14ac:dyDescent="0.2">
      <c r="B777" s="86"/>
      <c r="C777" s="52"/>
      <c r="D777" s="52"/>
      <c r="E777" s="52"/>
      <c r="F777" s="52"/>
      <c r="G777" s="52"/>
    </row>
    <row r="778" spans="2:7" x14ac:dyDescent="0.2">
      <c r="B778" s="86"/>
      <c r="C778" s="52"/>
      <c r="D778" s="52"/>
      <c r="E778" s="52"/>
      <c r="F778" s="52"/>
      <c r="G778" s="52"/>
    </row>
    <row r="779" spans="2:7" x14ac:dyDescent="0.2">
      <c r="B779" s="86"/>
      <c r="C779" s="52"/>
      <c r="D779" s="52"/>
      <c r="E779" s="52"/>
      <c r="F779" s="52"/>
      <c r="G779" s="52"/>
    </row>
    <row r="780" spans="2:7" x14ac:dyDescent="0.2">
      <c r="B780" s="86"/>
      <c r="C780" s="52"/>
      <c r="D780" s="52"/>
      <c r="E780" s="52"/>
      <c r="F780" s="52"/>
      <c r="G780" s="52"/>
    </row>
    <row r="781" spans="2:7" x14ac:dyDescent="0.2">
      <c r="B781" s="86"/>
      <c r="C781" s="52"/>
      <c r="D781" s="52"/>
      <c r="E781" s="52"/>
      <c r="F781" s="52"/>
      <c r="G781" s="52"/>
    </row>
    <row r="782" spans="2:7" x14ac:dyDescent="0.2">
      <c r="B782" s="86"/>
      <c r="C782" s="52"/>
      <c r="D782" s="52"/>
      <c r="E782" s="52"/>
      <c r="F782" s="52"/>
      <c r="G782" s="52"/>
    </row>
    <row r="783" spans="2:7" x14ac:dyDescent="0.2">
      <c r="B783" s="86"/>
      <c r="C783" s="52"/>
      <c r="D783" s="52"/>
      <c r="E783" s="52"/>
      <c r="F783" s="52"/>
      <c r="G783" s="52"/>
    </row>
    <row r="784" spans="2:7" x14ac:dyDescent="0.2">
      <c r="B784" s="86"/>
      <c r="C784" s="52"/>
      <c r="D784" s="52"/>
      <c r="E784" s="52"/>
      <c r="F784" s="52"/>
      <c r="G784" s="52"/>
    </row>
    <row r="785" spans="2:7" x14ac:dyDescent="0.2">
      <c r="B785" s="86"/>
      <c r="C785" s="52"/>
      <c r="D785" s="52"/>
      <c r="E785" s="52"/>
      <c r="F785" s="52"/>
      <c r="G785" s="52"/>
    </row>
    <row r="786" spans="2:7" x14ac:dyDescent="0.2">
      <c r="B786" s="86"/>
      <c r="C786" s="52"/>
      <c r="D786" s="52"/>
      <c r="E786" s="52"/>
      <c r="F786" s="52"/>
      <c r="G786" s="52"/>
    </row>
    <row r="787" spans="2:7" x14ac:dyDescent="0.2">
      <c r="B787" s="86"/>
      <c r="C787" s="52"/>
      <c r="D787" s="52"/>
      <c r="E787" s="52"/>
      <c r="F787" s="52"/>
      <c r="G787" s="52"/>
    </row>
    <row r="788" spans="2:7" x14ac:dyDescent="0.2">
      <c r="B788" s="86"/>
      <c r="C788" s="52"/>
      <c r="D788" s="52"/>
      <c r="E788" s="52"/>
      <c r="F788" s="52"/>
      <c r="G788" s="52"/>
    </row>
    <row r="789" spans="2:7" x14ac:dyDescent="0.2">
      <c r="B789" s="86"/>
      <c r="C789" s="52"/>
      <c r="D789" s="52"/>
      <c r="E789" s="52"/>
      <c r="F789" s="52"/>
      <c r="G789" s="52"/>
    </row>
    <row r="790" spans="2:7" x14ac:dyDescent="0.2">
      <c r="B790" s="86"/>
      <c r="C790" s="52"/>
      <c r="D790" s="52"/>
      <c r="E790" s="52"/>
      <c r="F790" s="52"/>
      <c r="G790" s="52"/>
    </row>
    <row r="791" spans="2:7" x14ac:dyDescent="0.2">
      <c r="B791" s="86"/>
      <c r="C791" s="52"/>
      <c r="D791" s="52"/>
      <c r="E791" s="52"/>
      <c r="F791" s="52"/>
      <c r="G791" s="52"/>
    </row>
    <row r="792" spans="2:7" x14ac:dyDescent="0.2">
      <c r="B792" s="86"/>
      <c r="C792" s="52"/>
      <c r="D792" s="52"/>
      <c r="E792" s="52"/>
      <c r="F792" s="52"/>
      <c r="G792" s="52"/>
    </row>
    <row r="793" spans="2:7" x14ac:dyDescent="0.2">
      <c r="B793" s="86"/>
      <c r="C793" s="52"/>
      <c r="D793" s="52"/>
      <c r="E793" s="52"/>
      <c r="F793" s="52"/>
      <c r="G793" s="52"/>
    </row>
    <row r="794" spans="2:7" x14ac:dyDescent="0.2">
      <c r="B794" s="86"/>
      <c r="C794" s="52"/>
      <c r="D794" s="52"/>
      <c r="E794" s="52"/>
      <c r="F794" s="52"/>
      <c r="G794" s="52"/>
    </row>
    <row r="795" spans="2:7" x14ac:dyDescent="0.2">
      <c r="B795" s="86"/>
      <c r="C795" s="52"/>
      <c r="D795" s="52"/>
      <c r="E795" s="52"/>
      <c r="F795" s="52"/>
      <c r="G795" s="52"/>
    </row>
    <row r="796" spans="2:7" x14ac:dyDescent="0.2">
      <c r="B796" s="86"/>
      <c r="C796" s="52"/>
      <c r="D796" s="52"/>
      <c r="E796" s="52"/>
      <c r="F796" s="52"/>
      <c r="G796" s="52"/>
    </row>
    <row r="797" spans="2:7" x14ac:dyDescent="0.2">
      <c r="B797" s="86"/>
      <c r="C797" s="52"/>
      <c r="D797" s="52"/>
      <c r="E797" s="52"/>
      <c r="F797" s="52"/>
      <c r="G797" s="52"/>
    </row>
    <row r="798" spans="2:7" x14ac:dyDescent="0.2">
      <c r="B798" s="86"/>
      <c r="C798" s="52"/>
      <c r="D798" s="52"/>
      <c r="E798" s="52"/>
      <c r="F798" s="52"/>
      <c r="G798" s="52"/>
    </row>
    <row r="799" spans="2:7" x14ac:dyDescent="0.2">
      <c r="B799" s="86"/>
      <c r="C799" s="52"/>
      <c r="D799" s="52"/>
      <c r="E799" s="52"/>
      <c r="F799" s="52"/>
      <c r="G799" s="52"/>
    </row>
    <row r="800" spans="2:7" x14ac:dyDescent="0.2">
      <c r="B800" s="86"/>
      <c r="C800" s="52"/>
      <c r="D800" s="52"/>
      <c r="E800" s="52"/>
      <c r="F800" s="52"/>
      <c r="G800" s="52"/>
    </row>
    <row r="801" spans="2:7" x14ac:dyDescent="0.2">
      <c r="B801" s="86"/>
      <c r="C801" s="52"/>
      <c r="D801" s="52"/>
      <c r="E801" s="52"/>
      <c r="F801" s="52"/>
      <c r="G801" s="52"/>
    </row>
    <row r="802" spans="2:7" x14ac:dyDescent="0.2">
      <c r="B802" s="86"/>
      <c r="C802" s="52"/>
      <c r="D802" s="52"/>
      <c r="E802" s="52"/>
      <c r="F802" s="52"/>
      <c r="G802" s="52"/>
    </row>
    <row r="803" spans="2:7" x14ac:dyDescent="0.2">
      <c r="B803" s="86"/>
      <c r="C803" s="52"/>
      <c r="D803" s="52"/>
      <c r="E803" s="52"/>
      <c r="F803" s="52"/>
      <c r="G803" s="52"/>
    </row>
    <row r="804" spans="2:7" x14ac:dyDescent="0.2">
      <c r="B804" s="86"/>
      <c r="C804" s="52"/>
      <c r="D804" s="52"/>
      <c r="E804" s="52"/>
      <c r="F804" s="52"/>
      <c r="G804" s="52"/>
    </row>
    <row r="805" spans="2:7" x14ac:dyDescent="0.2">
      <c r="B805" s="86"/>
      <c r="C805" s="52"/>
      <c r="D805" s="52"/>
      <c r="E805" s="52"/>
      <c r="F805" s="52"/>
      <c r="G805" s="52"/>
    </row>
    <row r="806" spans="2:7" x14ac:dyDescent="0.2">
      <c r="B806" s="86"/>
      <c r="C806" s="52"/>
      <c r="D806" s="52"/>
      <c r="E806" s="52"/>
      <c r="F806" s="52"/>
      <c r="G806" s="52"/>
    </row>
    <row r="807" spans="2:7" x14ac:dyDescent="0.2">
      <c r="B807" s="86"/>
      <c r="C807" s="52"/>
      <c r="D807" s="52"/>
      <c r="E807" s="52"/>
      <c r="F807" s="52"/>
      <c r="G807" s="52"/>
    </row>
    <row r="808" spans="2:7" x14ac:dyDescent="0.2">
      <c r="B808" s="86"/>
      <c r="C808" s="52"/>
      <c r="D808" s="52"/>
      <c r="E808" s="52"/>
      <c r="F808" s="52"/>
      <c r="G808" s="52"/>
    </row>
    <row r="809" spans="2:7" x14ac:dyDescent="0.2">
      <c r="B809" s="86"/>
      <c r="C809" s="52"/>
      <c r="D809" s="52"/>
      <c r="E809" s="52"/>
      <c r="F809" s="52"/>
      <c r="G809" s="52"/>
    </row>
    <row r="810" spans="2:7" x14ac:dyDescent="0.2">
      <c r="B810" s="86"/>
      <c r="C810" s="52"/>
      <c r="D810" s="52"/>
      <c r="E810" s="52"/>
      <c r="F810" s="52"/>
      <c r="G810" s="52"/>
    </row>
    <row r="811" spans="2:7" x14ac:dyDescent="0.2">
      <c r="B811" s="86"/>
      <c r="C811" s="52"/>
      <c r="D811" s="52"/>
      <c r="E811" s="52"/>
      <c r="F811" s="52"/>
      <c r="G811" s="52"/>
    </row>
    <row r="812" spans="2:7" x14ac:dyDescent="0.2">
      <c r="B812" s="86"/>
      <c r="C812" s="52"/>
      <c r="D812" s="52"/>
      <c r="E812" s="52"/>
      <c r="F812" s="52"/>
      <c r="G812" s="52"/>
    </row>
    <row r="813" spans="2:7" x14ac:dyDescent="0.2">
      <c r="B813" s="86"/>
      <c r="C813" s="52"/>
      <c r="D813" s="52"/>
      <c r="E813" s="52"/>
      <c r="F813" s="52"/>
      <c r="G813" s="52"/>
    </row>
    <row r="814" spans="2:7" x14ac:dyDescent="0.2">
      <c r="B814" s="86"/>
      <c r="C814" s="52"/>
      <c r="D814" s="52"/>
      <c r="E814" s="52"/>
      <c r="F814" s="52"/>
      <c r="G814" s="52"/>
    </row>
    <row r="815" spans="2:7" x14ac:dyDescent="0.2">
      <c r="B815" s="86"/>
      <c r="C815" s="52"/>
      <c r="D815" s="52"/>
      <c r="E815" s="52"/>
      <c r="F815" s="52"/>
      <c r="G815" s="52"/>
    </row>
    <row r="816" spans="2:7" x14ac:dyDescent="0.2">
      <c r="B816" s="86"/>
      <c r="C816" s="52"/>
      <c r="D816" s="52"/>
      <c r="E816" s="52"/>
      <c r="F816" s="52"/>
      <c r="G816" s="52"/>
    </row>
    <row r="817" spans="2:7" x14ac:dyDescent="0.2">
      <c r="B817" s="86"/>
      <c r="C817" s="52"/>
      <c r="D817" s="52"/>
      <c r="E817" s="52"/>
      <c r="F817" s="52"/>
      <c r="G817" s="52"/>
    </row>
    <row r="818" spans="2:7" x14ac:dyDescent="0.2">
      <c r="B818" s="86"/>
      <c r="C818" s="52"/>
      <c r="D818" s="52"/>
      <c r="E818" s="52"/>
      <c r="F818" s="52"/>
      <c r="G818" s="52"/>
    </row>
    <row r="819" spans="2:7" x14ac:dyDescent="0.2">
      <c r="B819" s="86"/>
      <c r="C819" s="52"/>
      <c r="D819" s="52"/>
      <c r="E819" s="52"/>
      <c r="F819" s="52"/>
      <c r="G819" s="52"/>
    </row>
    <row r="820" spans="2:7" x14ac:dyDescent="0.2">
      <c r="B820" s="86"/>
      <c r="C820" s="52"/>
      <c r="D820" s="52"/>
      <c r="E820" s="52"/>
      <c r="F820" s="52"/>
      <c r="G820" s="52"/>
    </row>
    <row r="821" spans="2:7" x14ac:dyDescent="0.2">
      <c r="B821" s="86"/>
      <c r="C821" s="52"/>
      <c r="D821" s="52"/>
      <c r="E821" s="52"/>
      <c r="F821" s="52"/>
      <c r="G821" s="52"/>
    </row>
    <row r="822" spans="2:7" x14ac:dyDescent="0.2">
      <c r="B822" s="86"/>
      <c r="C822" s="52"/>
      <c r="D822" s="52"/>
      <c r="E822" s="52"/>
      <c r="F822" s="52"/>
      <c r="G822" s="52"/>
    </row>
    <row r="823" spans="2:7" x14ac:dyDescent="0.2">
      <c r="B823" s="86"/>
      <c r="C823" s="52"/>
      <c r="D823" s="52"/>
      <c r="E823" s="52"/>
      <c r="F823" s="52"/>
      <c r="G823" s="52"/>
    </row>
    <row r="824" spans="2:7" x14ac:dyDescent="0.2">
      <c r="B824" s="86"/>
      <c r="C824" s="52"/>
      <c r="D824" s="52"/>
      <c r="E824" s="52"/>
      <c r="F824" s="52"/>
      <c r="G824" s="52"/>
    </row>
    <row r="825" spans="2:7" x14ac:dyDescent="0.2">
      <c r="B825" s="86"/>
      <c r="C825" s="52"/>
      <c r="D825" s="52"/>
      <c r="E825" s="52"/>
      <c r="F825" s="52"/>
      <c r="G825" s="52"/>
    </row>
    <row r="826" spans="2:7" x14ac:dyDescent="0.2">
      <c r="B826" s="86"/>
      <c r="C826" s="52"/>
      <c r="D826" s="52"/>
      <c r="E826" s="52"/>
      <c r="F826" s="52"/>
      <c r="G826" s="52"/>
    </row>
    <row r="827" spans="2:7" x14ac:dyDescent="0.2">
      <c r="B827" s="86"/>
      <c r="C827" s="52"/>
      <c r="D827" s="52"/>
      <c r="E827" s="52"/>
      <c r="F827" s="52"/>
      <c r="G827" s="52"/>
    </row>
    <row r="828" spans="2:7" x14ac:dyDescent="0.2">
      <c r="B828" s="86"/>
      <c r="C828" s="52"/>
      <c r="D828" s="52"/>
      <c r="E828" s="52"/>
      <c r="F828" s="52"/>
      <c r="G828" s="52"/>
    </row>
    <row r="829" spans="2:7" x14ac:dyDescent="0.2">
      <c r="B829" s="86"/>
      <c r="C829" s="52"/>
      <c r="D829" s="52"/>
      <c r="E829" s="52"/>
      <c r="F829" s="52"/>
      <c r="G829" s="52"/>
    </row>
    <row r="830" spans="2:7" x14ac:dyDescent="0.2">
      <c r="B830" s="86"/>
      <c r="C830" s="52"/>
      <c r="D830" s="52"/>
      <c r="E830" s="52"/>
      <c r="F830" s="52"/>
      <c r="G830" s="52"/>
    </row>
    <row r="831" spans="2:7" x14ac:dyDescent="0.2">
      <c r="B831" s="86"/>
      <c r="C831" s="52"/>
      <c r="D831" s="52"/>
      <c r="E831" s="52"/>
      <c r="F831" s="52"/>
      <c r="G831" s="52"/>
    </row>
    <row r="832" spans="2:7" x14ac:dyDescent="0.2">
      <c r="B832" s="86"/>
      <c r="C832" s="52"/>
      <c r="D832" s="52"/>
      <c r="E832" s="52"/>
      <c r="F832" s="52"/>
      <c r="G832" s="52"/>
    </row>
    <row r="833" spans="2:7" x14ac:dyDescent="0.2">
      <c r="B833" s="86"/>
      <c r="C833" s="52"/>
      <c r="D833" s="52"/>
      <c r="E833" s="52"/>
      <c r="F833" s="52"/>
      <c r="G833" s="52"/>
    </row>
    <row r="834" spans="2:7" x14ac:dyDescent="0.2">
      <c r="B834" s="86"/>
      <c r="C834" s="52"/>
      <c r="D834" s="52"/>
      <c r="E834" s="52"/>
      <c r="F834" s="52"/>
      <c r="G834" s="52"/>
    </row>
    <row r="835" spans="2:7" x14ac:dyDescent="0.2">
      <c r="B835" s="86"/>
      <c r="C835" s="52"/>
      <c r="D835" s="52"/>
      <c r="E835" s="52"/>
      <c r="F835" s="52"/>
      <c r="G835" s="52"/>
    </row>
    <row r="836" spans="2:7" x14ac:dyDescent="0.2">
      <c r="B836" s="86"/>
      <c r="C836" s="52"/>
      <c r="D836" s="52"/>
      <c r="E836" s="52"/>
      <c r="F836" s="52"/>
      <c r="G836" s="52"/>
    </row>
    <row r="837" spans="2:7" x14ac:dyDescent="0.2">
      <c r="B837" s="86"/>
      <c r="C837" s="52"/>
      <c r="D837" s="52"/>
      <c r="E837" s="52"/>
      <c r="F837" s="52"/>
      <c r="G837" s="52"/>
    </row>
    <row r="838" spans="2:7" x14ac:dyDescent="0.2">
      <c r="B838" s="86"/>
      <c r="C838" s="52"/>
      <c r="D838" s="52"/>
      <c r="E838" s="52"/>
      <c r="F838" s="52"/>
      <c r="G838" s="52"/>
    </row>
    <row r="839" spans="2:7" x14ac:dyDescent="0.2">
      <c r="B839" s="86"/>
      <c r="C839" s="52"/>
      <c r="D839" s="52"/>
      <c r="E839" s="52"/>
      <c r="F839" s="52"/>
      <c r="G839" s="52"/>
    </row>
    <row r="840" spans="2:7" x14ac:dyDescent="0.2">
      <c r="B840" s="86"/>
      <c r="C840" s="52"/>
      <c r="D840" s="52"/>
      <c r="E840" s="52"/>
      <c r="F840" s="52"/>
      <c r="G840" s="52"/>
    </row>
    <row r="841" spans="2:7" x14ac:dyDescent="0.2">
      <c r="B841" s="86"/>
      <c r="C841" s="52"/>
      <c r="D841" s="52"/>
      <c r="E841" s="52"/>
      <c r="F841" s="52"/>
      <c r="G841" s="52"/>
    </row>
    <row r="842" spans="2:7" x14ac:dyDescent="0.2">
      <c r="B842" s="86"/>
      <c r="C842" s="52"/>
      <c r="D842" s="52"/>
      <c r="E842" s="52"/>
      <c r="F842" s="52"/>
      <c r="G842" s="52"/>
    </row>
    <row r="843" spans="2:7" x14ac:dyDescent="0.2">
      <c r="B843" s="86"/>
      <c r="C843" s="52"/>
      <c r="D843" s="52"/>
      <c r="E843" s="52"/>
      <c r="F843" s="52"/>
      <c r="G843" s="52"/>
    </row>
    <row r="844" spans="2:7" x14ac:dyDescent="0.2">
      <c r="B844" s="86"/>
      <c r="C844" s="52"/>
      <c r="D844" s="52"/>
      <c r="E844" s="52"/>
      <c r="F844" s="52"/>
      <c r="G844" s="52"/>
    </row>
    <row r="845" spans="2:7" x14ac:dyDescent="0.2">
      <c r="B845" s="86"/>
      <c r="C845" s="52"/>
      <c r="D845" s="52"/>
      <c r="E845" s="52"/>
      <c r="F845" s="52"/>
      <c r="G845" s="52"/>
    </row>
    <row r="846" spans="2:7" x14ac:dyDescent="0.2">
      <c r="B846" s="86"/>
      <c r="C846" s="52"/>
      <c r="D846" s="52"/>
      <c r="E846" s="52"/>
      <c r="F846" s="52"/>
      <c r="G846" s="52"/>
    </row>
    <row r="847" spans="2:7" x14ac:dyDescent="0.2">
      <c r="B847" s="86"/>
      <c r="C847" s="52"/>
      <c r="D847" s="52"/>
      <c r="E847" s="52"/>
      <c r="F847" s="52"/>
      <c r="G847" s="52"/>
    </row>
    <row r="848" spans="2:7" x14ac:dyDescent="0.2">
      <c r="B848" s="86"/>
      <c r="C848" s="52"/>
      <c r="D848" s="52"/>
      <c r="E848" s="52"/>
      <c r="F848" s="52"/>
      <c r="G848" s="52"/>
    </row>
    <row r="849" spans="2:7" x14ac:dyDescent="0.2">
      <c r="B849" s="86"/>
      <c r="C849" s="52"/>
      <c r="D849" s="52"/>
      <c r="E849" s="52"/>
      <c r="F849" s="52"/>
      <c r="G849" s="52"/>
    </row>
    <row r="850" spans="2:7" x14ac:dyDescent="0.2">
      <c r="B850" s="86"/>
      <c r="C850" s="52"/>
      <c r="D850" s="52"/>
      <c r="E850" s="52"/>
      <c r="F850" s="52"/>
      <c r="G850" s="52"/>
    </row>
    <row r="851" spans="2:7" x14ac:dyDescent="0.2">
      <c r="B851" s="86"/>
      <c r="C851" s="52"/>
      <c r="D851" s="52"/>
      <c r="E851" s="52"/>
      <c r="F851" s="52"/>
      <c r="G851" s="52"/>
    </row>
    <row r="852" spans="2:7" x14ac:dyDescent="0.2">
      <c r="B852" s="86"/>
      <c r="C852" s="52"/>
      <c r="D852" s="52"/>
      <c r="E852" s="52"/>
      <c r="F852" s="52"/>
      <c r="G852" s="52"/>
    </row>
    <row r="853" spans="2:7" x14ac:dyDescent="0.2">
      <c r="B853" s="86"/>
      <c r="C853" s="52"/>
      <c r="D853" s="52"/>
      <c r="E853" s="52"/>
      <c r="F853" s="52"/>
      <c r="G853" s="52"/>
    </row>
    <row r="854" spans="2:7" x14ac:dyDescent="0.2">
      <c r="B854" s="86"/>
      <c r="C854" s="52"/>
      <c r="D854" s="52"/>
      <c r="E854" s="52"/>
      <c r="F854" s="52"/>
      <c r="G854" s="52"/>
    </row>
    <row r="855" spans="2:7" x14ac:dyDescent="0.2">
      <c r="B855" s="86"/>
      <c r="C855" s="52"/>
      <c r="D855" s="52"/>
      <c r="E855" s="52"/>
      <c r="F855" s="52"/>
      <c r="G855" s="52"/>
    </row>
    <row r="856" spans="2:7" x14ac:dyDescent="0.2">
      <c r="B856" s="86"/>
      <c r="C856" s="52"/>
      <c r="D856" s="52"/>
      <c r="E856" s="52"/>
      <c r="F856" s="52"/>
      <c r="G856" s="52"/>
    </row>
    <row r="857" spans="2:7" x14ac:dyDescent="0.2">
      <c r="B857" s="86"/>
      <c r="C857" s="52"/>
      <c r="D857" s="52"/>
      <c r="E857" s="52"/>
      <c r="F857" s="52"/>
      <c r="G857" s="52"/>
    </row>
    <row r="858" spans="2:7" x14ac:dyDescent="0.2">
      <c r="B858" s="86"/>
      <c r="C858" s="52"/>
      <c r="D858" s="52"/>
      <c r="E858" s="52"/>
      <c r="F858" s="52"/>
      <c r="G858" s="52"/>
    </row>
    <row r="859" spans="2:7" x14ac:dyDescent="0.2">
      <c r="B859" s="86"/>
      <c r="C859" s="52"/>
      <c r="D859" s="52"/>
      <c r="E859" s="52"/>
      <c r="F859" s="52"/>
      <c r="G859" s="52"/>
    </row>
    <row r="860" spans="2:7" x14ac:dyDescent="0.2">
      <c r="B860" s="86"/>
      <c r="C860" s="52"/>
      <c r="D860" s="52"/>
      <c r="E860" s="52"/>
      <c r="F860" s="52"/>
      <c r="G860" s="52"/>
    </row>
    <row r="861" spans="2:7" x14ac:dyDescent="0.2">
      <c r="B861" s="86"/>
      <c r="C861" s="52"/>
      <c r="D861" s="52"/>
      <c r="E861" s="52"/>
      <c r="F861" s="52"/>
      <c r="G861" s="52"/>
    </row>
    <row r="862" spans="2:7" x14ac:dyDescent="0.2">
      <c r="B862" s="86"/>
      <c r="C862" s="52"/>
      <c r="D862" s="52"/>
      <c r="E862" s="52"/>
      <c r="F862" s="52"/>
      <c r="G862" s="52"/>
    </row>
    <row r="863" spans="2:7" x14ac:dyDescent="0.2">
      <c r="B863" s="86"/>
      <c r="C863" s="52"/>
      <c r="D863" s="52"/>
      <c r="E863" s="52"/>
      <c r="F863" s="52"/>
      <c r="G863" s="52"/>
    </row>
    <row r="864" spans="2:7" x14ac:dyDescent="0.2">
      <c r="B864" s="86"/>
      <c r="C864" s="52"/>
      <c r="D864" s="52"/>
      <c r="E864" s="52"/>
      <c r="F864" s="52"/>
      <c r="G864" s="52"/>
    </row>
    <row r="865" spans="2:7" x14ac:dyDescent="0.2">
      <c r="B865" s="86"/>
      <c r="C865" s="52"/>
      <c r="D865" s="52"/>
      <c r="E865" s="52"/>
      <c r="F865" s="52"/>
      <c r="G865" s="52"/>
    </row>
    <row r="866" spans="2:7" x14ac:dyDescent="0.2">
      <c r="B866" s="86"/>
      <c r="C866" s="52"/>
      <c r="D866" s="52"/>
      <c r="E866" s="52"/>
      <c r="F866" s="52"/>
      <c r="G866" s="52"/>
    </row>
    <row r="867" spans="2:7" x14ac:dyDescent="0.2">
      <c r="B867" s="86"/>
      <c r="C867" s="52"/>
      <c r="D867" s="52"/>
      <c r="E867" s="52"/>
      <c r="F867" s="52"/>
      <c r="G867" s="52"/>
    </row>
    <row r="868" spans="2:7" x14ac:dyDescent="0.2">
      <c r="B868" s="86"/>
      <c r="C868" s="52"/>
      <c r="D868" s="52"/>
      <c r="E868" s="52"/>
      <c r="F868" s="52"/>
      <c r="G868" s="52"/>
    </row>
    <row r="869" spans="2:7" x14ac:dyDescent="0.2">
      <c r="B869" s="86"/>
      <c r="C869" s="52"/>
      <c r="D869" s="52"/>
      <c r="E869" s="52"/>
      <c r="F869" s="52"/>
      <c r="G869" s="52"/>
    </row>
    <row r="870" spans="2:7" x14ac:dyDescent="0.2">
      <c r="B870" s="86"/>
      <c r="C870" s="52"/>
      <c r="D870" s="52"/>
      <c r="E870" s="52"/>
      <c r="F870" s="52"/>
      <c r="G870" s="52"/>
    </row>
    <row r="871" spans="2:7" x14ac:dyDescent="0.2">
      <c r="B871" s="86"/>
      <c r="C871" s="52"/>
      <c r="D871" s="52"/>
      <c r="E871" s="52"/>
      <c r="F871" s="52"/>
      <c r="G871" s="52"/>
    </row>
    <row r="872" spans="2:7" x14ac:dyDescent="0.2">
      <c r="B872" s="86"/>
      <c r="C872" s="52"/>
      <c r="D872" s="52"/>
      <c r="E872" s="52"/>
      <c r="F872" s="52"/>
      <c r="G872" s="52"/>
    </row>
    <row r="873" spans="2:7" x14ac:dyDescent="0.2">
      <c r="B873" s="86"/>
      <c r="C873" s="52"/>
      <c r="D873" s="52"/>
      <c r="E873" s="52"/>
      <c r="F873" s="52"/>
      <c r="G873" s="52"/>
    </row>
    <row r="874" spans="2:7" x14ac:dyDescent="0.2">
      <c r="B874" s="86"/>
      <c r="C874" s="52"/>
      <c r="D874" s="52"/>
      <c r="E874" s="52"/>
      <c r="F874" s="52"/>
      <c r="G874" s="52"/>
    </row>
    <row r="875" spans="2:7" x14ac:dyDescent="0.2">
      <c r="B875" s="86"/>
      <c r="C875" s="52"/>
      <c r="D875" s="52"/>
      <c r="E875" s="52"/>
      <c r="F875" s="52"/>
      <c r="G875" s="52"/>
    </row>
    <row r="876" spans="2:7" x14ac:dyDescent="0.2">
      <c r="B876" s="86"/>
      <c r="C876" s="52"/>
      <c r="D876" s="52"/>
      <c r="E876" s="52"/>
      <c r="F876" s="52"/>
      <c r="G876" s="52"/>
    </row>
    <row r="877" spans="2:7" x14ac:dyDescent="0.2">
      <c r="B877" s="86"/>
      <c r="C877" s="52"/>
      <c r="D877" s="52"/>
      <c r="E877" s="52"/>
      <c r="F877" s="52"/>
      <c r="G877" s="52"/>
    </row>
    <row r="878" spans="2:7" x14ac:dyDescent="0.2">
      <c r="B878" s="86"/>
      <c r="C878" s="52"/>
      <c r="D878" s="52"/>
      <c r="E878" s="52"/>
      <c r="F878" s="52"/>
      <c r="G878" s="52"/>
    </row>
    <row r="879" spans="2:7" x14ac:dyDescent="0.2">
      <c r="B879" s="86"/>
      <c r="C879" s="52"/>
      <c r="D879" s="52"/>
      <c r="E879" s="52"/>
      <c r="F879" s="52"/>
      <c r="G879" s="52"/>
    </row>
    <row r="880" spans="2:7" x14ac:dyDescent="0.2">
      <c r="B880" s="86"/>
      <c r="C880" s="52"/>
      <c r="D880" s="52"/>
      <c r="E880" s="52"/>
      <c r="F880" s="52"/>
      <c r="G880" s="52"/>
    </row>
    <row r="881" spans="2:7" x14ac:dyDescent="0.2">
      <c r="B881" s="86"/>
      <c r="C881" s="52"/>
      <c r="D881" s="52"/>
      <c r="E881" s="52"/>
      <c r="F881" s="52"/>
      <c r="G881" s="52"/>
    </row>
    <row r="882" spans="2:7" x14ac:dyDescent="0.2">
      <c r="B882" s="86"/>
      <c r="C882" s="52"/>
      <c r="D882" s="52"/>
      <c r="E882" s="52"/>
      <c r="F882" s="52"/>
      <c r="G882" s="52"/>
    </row>
    <row r="883" spans="2:7" x14ac:dyDescent="0.2">
      <c r="B883" s="86"/>
      <c r="C883" s="52"/>
      <c r="D883" s="52"/>
      <c r="E883" s="52"/>
      <c r="F883" s="52"/>
      <c r="G883" s="52"/>
    </row>
    <row r="884" spans="2:7" x14ac:dyDescent="0.2">
      <c r="B884" s="86"/>
      <c r="C884" s="52"/>
      <c r="D884" s="52"/>
      <c r="E884" s="52"/>
      <c r="F884" s="52"/>
      <c r="G884" s="52"/>
    </row>
    <row r="885" spans="2:7" x14ac:dyDescent="0.2">
      <c r="B885" s="86"/>
      <c r="C885" s="52"/>
      <c r="D885" s="52"/>
      <c r="E885" s="52"/>
      <c r="F885" s="52"/>
      <c r="G885" s="52"/>
    </row>
    <row r="886" spans="2:7" x14ac:dyDescent="0.2">
      <c r="B886" s="86"/>
      <c r="C886" s="52"/>
      <c r="D886" s="52"/>
      <c r="E886" s="52"/>
      <c r="F886" s="52"/>
      <c r="G886" s="52"/>
    </row>
    <row r="887" spans="2:7" x14ac:dyDescent="0.2">
      <c r="B887" s="86"/>
      <c r="C887" s="52"/>
      <c r="D887" s="52"/>
      <c r="E887" s="52"/>
      <c r="F887" s="52"/>
      <c r="G887" s="52"/>
    </row>
    <row r="888" spans="2:7" x14ac:dyDescent="0.2">
      <c r="B888" s="86"/>
      <c r="C888" s="52"/>
      <c r="D888" s="52"/>
      <c r="E888" s="52"/>
      <c r="F888" s="52"/>
      <c r="G888" s="52"/>
    </row>
    <row r="889" spans="2:7" x14ac:dyDescent="0.2">
      <c r="B889" s="86"/>
      <c r="C889" s="52"/>
      <c r="D889" s="52"/>
      <c r="E889" s="52"/>
      <c r="F889" s="52"/>
      <c r="G889" s="52"/>
    </row>
    <row r="890" spans="2:7" x14ac:dyDescent="0.2">
      <c r="B890" s="86"/>
      <c r="C890" s="52"/>
      <c r="D890" s="52"/>
      <c r="E890" s="52"/>
      <c r="F890" s="52"/>
      <c r="G890" s="52"/>
    </row>
    <row r="891" spans="2:7" x14ac:dyDescent="0.2">
      <c r="B891" s="86"/>
      <c r="C891" s="52"/>
      <c r="D891" s="52"/>
      <c r="E891" s="52"/>
      <c r="F891" s="52"/>
      <c r="G891" s="52"/>
    </row>
    <row r="892" spans="2:7" x14ac:dyDescent="0.2">
      <c r="B892" s="86"/>
      <c r="C892" s="52"/>
      <c r="D892" s="52"/>
      <c r="E892" s="52"/>
      <c r="F892" s="52"/>
      <c r="G892" s="52"/>
    </row>
    <row r="893" spans="2:7" x14ac:dyDescent="0.2">
      <c r="B893" s="86"/>
      <c r="C893" s="52"/>
      <c r="D893" s="52"/>
      <c r="E893" s="52"/>
      <c r="F893" s="52"/>
      <c r="G893" s="52"/>
    </row>
    <row r="894" spans="2:7" x14ac:dyDescent="0.2">
      <c r="B894" s="86"/>
      <c r="C894" s="52"/>
      <c r="D894" s="52"/>
      <c r="E894" s="52"/>
      <c r="F894" s="52"/>
      <c r="G894" s="52"/>
    </row>
    <row r="895" spans="2:7" x14ac:dyDescent="0.2">
      <c r="B895" s="86"/>
      <c r="C895" s="52"/>
      <c r="D895" s="52"/>
      <c r="E895" s="52"/>
      <c r="F895" s="52"/>
      <c r="G895" s="52"/>
    </row>
    <row r="896" spans="2:7" x14ac:dyDescent="0.2">
      <c r="B896" s="86"/>
      <c r="C896" s="52"/>
      <c r="D896" s="52"/>
      <c r="E896" s="52"/>
      <c r="F896" s="52"/>
      <c r="G896" s="52"/>
    </row>
    <row r="897" spans="2:7" x14ac:dyDescent="0.2">
      <c r="B897" s="86"/>
      <c r="C897" s="52"/>
      <c r="D897" s="52"/>
      <c r="E897" s="52"/>
      <c r="F897" s="52"/>
      <c r="G897" s="52"/>
    </row>
    <row r="898" spans="2:7" x14ac:dyDescent="0.2">
      <c r="B898" s="86"/>
      <c r="C898" s="52"/>
      <c r="D898" s="52"/>
      <c r="E898" s="52"/>
      <c r="F898" s="52"/>
      <c r="G898" s="52"/>
    </row>
    <row r="899" spans="2:7" x14ac:dyDescent="0.2">
      <c r="B899" s="86"/>
      <c r="C899" s="52"/>
      <c r="D899" s="52"/>
      <c r="E899" s="52"/>
      <c r="F899" s="52"/>
      <c r="G899" s="52"/>
    </row>
    <row r="900" spans="2:7" x14ac:dyDescent="0.2">
      <c r="B900" s="86"/>
      <c r="C900" s="52"/>
      <c r="D900" s="52"/>
      <c r="E900" s="52"/>
      <c r="F900" s="52"/>
      <c r="G900" s="52"/>
    </row>
    <row r="901" spans="2:7" x14ac:dyDescent="0.2">
      <c r="B901" s="86"/>
      <c r="C901" s="52"/>
      <c r="D901" s="52"/>
      <c r="E901" s="52"/>
      <c r="F901" s="52"/>
      <c r="G901" s="52"/>
    </row>
    <row r="902" spans="2:7" x14ac:dyDescent="0.2">
      <c r="B902" s="86"/>
      <c r="C902" s="52"/>
      <c r="D902" s="52"/>
      <c r="E902" s="52"/>
      <c r="F902" s="52"/>
      <c r="G902" s="52"/>
    </row>
    <row r="903" spans="2:7" x14ac:dyDescent="0.2">
      <c r="B903" s="86"/>
      <c r="C903" s="52"/>
      <c r="D903" s="52"/>
      <c r="E903" s="52"/>
      <c r="F903" s="52"/>
      <c r="G903" s="52"/>
    </row>
    <row r="904" spans="2:7" x14ac:dyDescent="0.2">
      <c r="B904" s="86"/>
      <c r="C904" s="52"/>
      <c r="D904" s="52"/>
      <c r="E904" s="52"/>
      <c r="F904" s="52"/>
      <c r="G904" s="52"/>
    </row>
    <row r="905" spans="2:7" x14ac:dyDescent="0.2">
      <c r="B905" s="86"/>
      <c r="C905" s="52"/>
      <c r="D905" s="52"/>
      <c r="E905" s="52"/>
      <c r="F905" s="52"/>
      <c r="G905" s="52"/>
    </row>
    <row r="906" spans="2:7" x14ac:dyDescent="0.2">
      <c r="B906" s="86"/>
      <c r="C906" s="52"/>
      <c r="D906" s="52"/>
      <c r="E906" s="52"/>
      <c r="F906" s="52"/>
      <c r="G906" s="52"/>
    </row>
    <row r="907" spans="2:7" x14ac:dyDescent="0.2">
      <c r="B907" s="86"/>
      <c r="C907" s="52"/>
      <c r="D907" s="52"/>
      <c r="E907" s="52"/>
      <c r="F907" s="52"/>
      <c r="G907" s="52"/>
    </row>
    <row r="908" spans="2:7" x14ac:dyDescent="0.2">
      <c r="B908" s="86"/>
      <c r="C908" s="52"/>
      <c r="D908" s="52"/>
      <c r="E908" s="52"/>
      <c r="F908" s="52"/>
      <c r="G908" s="52"/>
    </row>
    <row r="909" spans="2:7" x14ac:dyDescent="0.2">
      <c r="B909" s="86"/>
      <c r="C909" s="52"/>
      <c r="D909" s="52"/>
      <c r="E909" s="52"/>
      <c r="F909" s="52"/>
      <c r="G909" s="52"/>
    </row>
    <row r="910" spans="2:7" x14ac:dyDescent="0.2">
      <c r="B910" s="86"/>
      <c r="C910" s="52"/>
      <c r="D910" s="52"/>
      <c r="E910" s="52"/>
      <c r="F910" s="52"/>
      <c r="G910" s="52"/>
    </row>
    <row r="911" spans="2:7" x14ac:dyDescent="0.2">
      <c r="B911" s="86"/>
      <c r="C911" s="52"/>
      <c r="D911" s="52"/>
      <c r="E911" s="52"/>
      <c r="F911" s="52"/>
      <c r="G911" s="52"/>
    </row>
    <row r="912" spans="2:7" x14ac:dyDescent="0.2">
      <c r="B912" s="86"/>
      <c r="C912" s="52"/>
      <c r="D912" s="52"/>
      <c r="E912" s="52"/>
      <c r="F912" s="52"/>
      <c r="G912" s="52"/>
    </row>
    <row r="913" spans="2:7" x14ac:dyDescent="0.2">
      <c r="B913" s="86"/>
      <c r="C913" s="52"/>
      <c r="D913" s="52"/>
      <c r="E913" s="52"/>
      <c r="F913" s="52"/>
      <c r="G913" s="52"/>
    </row>
    <row r="914" spans="2:7" x14ac:dyDescent="0.2">
      <c r="B914" s="86"/>
      <c r="C914" s="52"/>
      <c r="D914" s="52"/>
      <c r="E914" s="52"/>
      <c r="F914" s="52"/>
      <c r="G914" s="52"/>
    </row>
    <row r="915" spans="2:7" x14ac:dyDescent="0.2">
      <c r="B915" s="86"/>
      <c r="C915" s="52"/>
      <c r="D915" s="52"/>
      <c r="E915" s="52"/>
      <c r="F915" s="52"/>
      <c r="G915" s="52"/>
    </row>
    <row r="916" spans="2:7" x14ac:dyDescent="0.2">
      <c r="B916" s="86"/>
      <c r="C916" s="52"/>
      <c r="D916" s="52"/>
      <c r="E916" s="52"/>
      <c r="F916" s="52"/>
      <c r="G916" s="52"/>
    </row>
    <row r="917" spans="2:7" x14ac:dyDescent="0.2">
      <c r="B917" s="86"/>
      <c r="C917" s="52"/>
      <c r="D917" s="52"/>
      <c r="E917" s="52"/>
      <c r="F917" s="52"/>
      <c r="G917" s="52"/>
    </row>
    <row r="918" spans="2:7" x14ac:dyDescent="0.2">
      <c r="B918" s="86"/>
      <c r="C918" s="52"/>
      <c r="D918" s="52"/>
      <c r="E918" s="52"/>
      <c r="F918" s="52"/>
      <c r="G918" s="52"/>
    </row>
    <row r="919" spans="2:7" x14ac:dyDescent="0.2">
      <c r="B919" s="86"/>
      <c r="C919" s="52"/>
      <c r="D919" s="52"/>
      <c r="E919" s="52"/>
      <c r="F919" s="52"/>
      <c r="G919" s="52"/>
    </row>
    <row r="920" spans="2:7" x14ac:dyDescent="0.2">
      <c r="B920" s="86"/>
      <c r="C920" s="52"/>
      <c r="D920" s="52"/>
      <c r="E920" s="52"/>
      <c r="F920" s="52"/>
      <c r="G920" s="52"/>
    </row>
    <row r="921" spans="2:7" x14ac:dyDescent="0.2">
      <c r="B921" s="86"/>
      <c r="C921" s="52"/>
      <c r="D921" s="52"/>
      <c r="E921" s="52"/>
      <c r="F921" s="52"/>
      <c r="G921" s="52"/>
    </row>
    <row r="922" spans="2:7" x14ac:dyDescent="0.2">
      <c r="B922" s="86"/>
      <c r="C922" s="52"/>
      <c r="D922" s="52"/>
      <c r="E922" s="52"/>
      <c r="F922" s="52"/>
      <c r="G922" s="52"/>
    </row>
    <row r="923" spans="2:7" x14ac:dyDescent="0.2">
      <c r="B923" s="86"/>
      <c r="C923" s="52"/>
      <c r="D923" s="52"/>
      <c r="E923" s="52"/>
      <c r="F923" s="52"/>
      <c r="G923" s="52"/>
    </row>
    <row r="924" spans="2:7" x14ac:dyDescent="0.2">
      <c r="B924" s="86"/>
      <c r="C924" s="52"/>
      <c r="D924" s="52"/>
      <c r="E924" s="52"/>
      <c r="F924" s="52"/>
      <c r="G924" s="52"/>
    </row>
    <row r="925" spans="2:7" x14ac:dyDescent="0.2">
      <c r="B925" s="86"/>
      <c r="C925" s="52"/>
      <c r="D925" s="52"/>
      <c r="E925" s="52"/>
      <c r="F925" s="52"/>
      <c r="G925" s="52"/>
    </row>
    <row r="926" spans="2:7" x14ac:dyDescent="0.2">
      <c r="B926" s="86"/>
      <c r="C926" s="52"/>
      <c r="D926" s="52"/>
      <c r="E926" s="52"/>
      <c r="F926" s="52"/>
      <c r="G926" s="52"/>
    </row>
    <row r="927" spans="2:7" x14ac:dyDescent="0.2">
      <c r="B927" s="86"/>
      <c r="C927" s="52"/>
      <c r="D927" s="52"/>
      <c r="E927" s="52"/>
      <c r="F927" s="52"/>
      <c r="G927" s="52"/>
    </row>
    <row r="928" spans="2:7" x14ac:dyDescent="0.2">
      <c r="B928" s="86"/>
      <c r="C928" s="52"/>
      <c r="D928" s="52"/>
      <c r="E928" s="52"/>
      <c r="F928" s="52"/>
      <c r="G928" s="52"/>
    </row>
    <row r="929" spans="2:7" x14ac:dyDescent="0.2">
      <c r="B929" s="86"/>
      <c r="C929" s="52"/>
      <c r="D929" s="52"/>
      <c r="E929" s="52"/>
      <c r="F929" s="52"/>
      <c r="G929" s="52"/>
    </row>
    <row r="930" spans="2:7" x14ac:dyDescent="0.2">
      <c r="B930" s="86"/>
      <c r="C930" s="52"/>
      <c r="D930" s="52"/>
      <c r="E930" s="52"/>
      <c r="F930" s="52"/>
      <c r="G930" s="52"/>
    </row>
    <row r="931" spans="2:7" x14ac:dyDescent="0.2">
      <c r="B931" s="86"/>
      <c r="C931" s="52"/>
      <c r="D931" s="52"/>
      <c r="E931" s="52"/>
      <c r="F931" s="52"/>
      <c r="G931" s="52"/>
    </row>
    <row r="932" spans="2:7" x14ac:dyDescent="0.2">
      <c r="B932" s="86"/>
      <c r="C932" s="52"/>
      <c r="D932" s="52"/>
      <c r="E932" s="52"/>
      <c r="F932" s="52"/>
      <c r="G932" s="52"/>
    </row>
    <row r="933" spans="2:7" x14ac:dyDescent="0.2">
      <c r="B933" s="86"/>
      <c r="C933" s="52"/>
      <c r="D933" s="52"/>
      <c r="E933" s="52"/>
      <c r="F933" s="52"/>
      <c r="G933" s="52"/>
    </row>
    <row r="934" spans="2:7" x14ac:dyDescent="0.2">
      <c r="B934" s="86"/>
      <c r="C934" s="52"/>
      <c r="D934" s="52"/>
      <c r="E934" s="52"/>
      <c r="F934" s="52"/>
      <c r="G934" s="52"/>
    </row>
    <row r="935" spans="2:7" x14ac:dyDescent="0.2">
      <c r="B935" s="86"/>
      <c r="C935" s="52"/>
      <c r="D935" s="52"/>
      <c r="E935" s="52"/>
      <c r="F935" s="52"/>
      <c r="G935" s="52"/>
    </row>
    <row r="936" spans="2:7" x14ac:dyDescent="0.2">
      <c r="B936" s="86"/>
      <c r="C936" s="52"/>
      <c r="D936" s="52"/>
      <c r="E936" s="52"/>
      <c r="F936" s="52"/>
      <c r="G936" s="52"/>
    </row>
    <row r="937" spans="2:7" x14ac:dyDescent="0.2">
      <c r="B937" s="86"/>
      <c r="C937" s="52"/>
      <c r="D937" s="52"/>
      <c r="E937" s="52"/>
      <c r="F937" s="52"/>
      <c r="G937" s="52"/>
    </row>
    <row r="938" spans="2:7" x14ac:dyDescent="0.2">
      <c r="B938" s="86"/>
      <c r="C938" s="52"/>
      <c r="D938" s="52"/>
      <c r="E938" s="52"/>
      <c r="F938" s="52"/>
      <c r="G938" s="52"/>
    </row>
    <row r="939" spans="2:7" x14ac:dyDescent="0.2">
      <c r="B939" s="86"/>
      <c r="C939" s="52"/>
      <c r="D939" s="52"/>
      <c r="E939" s="52"/>
      <c r="F939" s="52"/>
      <c r="G939" s="52"/>
    </row>
    <row r="940" spans="2:7" x14ac:dyDescent="0.2">
      <c r="B940" s="86"/>
      <c r="C940" s="52"/>
      <c r="D940" s="52"/>
      <c r="E940" s="52"/>
      <c r="F940" s="52"/>
      <c r="G940" s="52"/>
    </row>
    <row r="941" spans="2:7" x14ac:dyDescent="0.2">
      <c r="B941" s="86"/>
      <c r="C941" s="52"/>
      <c r="D941" s="52"/>
      <c r="E941" s="52"/>
      <c r="F941" s="52"/>
      <c r="G941" s="52"/>
    </row>
    <row r="942" spans="2:7" x14ac:dyDescent="0.2">
      <c r="B942" s="86"/>
      <c r="C942" s="52"/>
      <c r="D942" s="52"/>
      <c r="E942" s="52"/>
      <c r="F942" s="52"/>
      <c r="G942" s="52"/>
    </row>
    <row r="943" spans="2:7" x14ac:dyDescent="0.2">
      <c r="B943" s="86"/>
      <c r="C943" s="52"/>
      <c r="D943" s="52"/>
      <c r="E943" s="52"/>
      <c r="F943" s="52"/>
      <c r="G943" s="52"/>
    </row>
    <row r="944" spans="2:7" x14ac:dyDescent="0.2">
      <c r="B944" s="86"/>
      <c r="C944" s="52"/>
      <c r="D944" s="52"/>
      <c r="E944" s="52"/>
      <c r="F944" s="52"/>
      <c r="G944" s="52"/>
    </row>
    <row r="945" spans="2:7" x14ac:dyDescent="0.2">
      <c r="B945" s="86"/>
      <c r="C945" s="52"/>
      <c r="D945" s="52"/>
      <c r="E945" s="52"/>
      <c r="F945" s="52"/>
      <c r="G945" s="52"/>
    </row>
    <row r="946" spans="2:7" x14ac:dyDescent="0.2">
      <c r="B946" s="86"/>
      <c r="C946" s="52"/>
      <c r="D946" s="52"/>
      <c r="E946" s="52"/>
      <c r="F946" s="52"/>
      <c r="G946" s="52"/>
    </row>
    <row r="947" spans="2:7" x14ac:dyDescent="0.2">
      <c r="B947" s="86"/>
      <c r="C947" s="52"/>
      <c r="D947" s="52"/>
      <c r="E947" s="52"/>
      <c r="F947" s="52"/>
      <c r="G947" s="52"/>
    </row>
    <row r="948" spans="2:7" x14ac:dyDescent="0.2">
      <c r="B948" s="86"/>
      <c r="C948" s="52"/>
      <c r="D948" s="52"/>
      <c r="E948" s="52"/>
      <c r="F948" s="52"/>
      <c r="G948" s="52"/>
    </row>
    <row r="949" spans="2:7" x14ac:dyDescent="0.2">
      <c r="B949" s="86"/>
      <c r="C949" s="52"/>
      <c r="D949" s="52"/>
      <c r="E949" s="52"/>
      <c r="F949" s="52"/>
      <c r="G949" s="52"/>
    </row>
    <row r="950" spans="2:7" x14ac:dyDescent="0.2">
      <c r="B950" s="86"/>
      <c r="C950" s="52"/>
      <c r="D950" s="52"/>
      <c r="E950" s="52"/>
      <c r="F950" s="52"/>
      <c r="G950" s="52"/>
    </row>
    <row r="951" spans="2:7" x14ac:dyDescent="0.2">
      <c r="B951" s="86"/>
      <c r="C951" s="52"/>
      <c r="D951" s="52"/>
      <c r="E951" s="52"/>
      <c r="F951" s="52"/>
      <c r="G951" s="52"/>
    </row>
    <row r="952" spans="2:7" x14ac:dyDescent="0.2">
      <c r="B952" s="86"/>
      <c r="C952" s="52"/>
      <c r="D952" s="52"/>
      <c r="E952" s="52"/>
      <c r="F952" s="52"/>
      <c r="G952" s="52"/>
    </row>
    <row r="953" spans="2:7" x14ac:dyDescent="0.2">
      <c r="B953" s="86"/>
      <c r="C953" s="52"/>
      <c r="D953" s="52"/>
      <c r="E953" s="52"/>
      <c r="F953" s="52"/>
      <c r="G953" s="52"/>
    </row>
    <row r="954" spans="2:7" x14ac:dyDescent="0.2">
      <c r="B954" s="86"/>
      <c r="C954" s="52"/>
      <c r="D954" s="52"/>
      <c r="E954" s="52"/>
      <c r="F954" s="52"/>
      <c r="G954" s="52"/>
    </row>
    <row r="955" spans="2:7" x14ac:dyDescent="0.2">
      <c r="B955" s="86"/>
      <c r="C955" s="52"/>
      <c r="D955" s="52"/>
      <c r="E955" s="52"/>
      <c r="F955" s="52"/>
      <c r="G955" s="52"/>
    </row>
    <row r="956" spans="2:7" x14ac:dyDescent="0.2">
      <c r="B956" s="86"/>
      <c r="C956" s="52"/>
      <c r="D956" s="52"/>
      <c r="E956" s="52"/>
      <c r="F956" s="52"/>
      <c r="G956" s="52"/>
    </row>
    <row r="957" spans="2:7" x14ac:dyDescent="0.2">
      <c r="B957" s="86"/>
      <c r="C957" s="52"/>
      <c r="D957" s="52"/>
      <c r="E957" s="52"/>
      <c r="F957" s="52"/>
      <c r="G957" s="52"/>
    </row>
    <row r="958" spans="2:7" x14ac:dyDescent="0.2">
      <c r="B958" s="86"/>
      <c r="C958" s="52"/>
      <c r="D958" s="52"/>
      <c r="E958" s="52"/>
      <c r="F958" s="52"/>
      <c r="G958" s="52"/>
    </row>
    <row r="959" spans="2:7" x14ac:dyDescent="0.2">
      <c r="B959" s="86"/>
      <c r="C959" s="52"/>
      <c r="D959" s="52"/>
      <c r="E959" s="52"/>
      <c r="F959" s="52"/>
      <c r="G959" s="52"/>
    </row>
    <row r="960" spans="2:7" x14ac:dyDescent="0.2">
      <c r="B960" s="86"/>
      <c r="C960" s="52"/>
      <c r="D960" s="52"/>
      <c r="E960" s="52"/>
      <c r="F960" s="52"/>
      <c r="G960" s="52"/>
    </row>
    <row r="961" spans="2:7" x14ac:dyDescent="0.2">
      <c r="B961" s="86"/>
      <c r="C961" s="52"/>
      <c r="D961" s="52"/>
      <c r="E961" s="52"/>
      <c r="F961" s="52"/>
      <c r="G961" s="52"/>
    </row>
    <row r="962" spans="2:7" x14ac:dyDescent="0.2">
      <c r="B962" s="86"/>
      <c r="C962" s="52"/>
      <c r="D962" s="52"/>
      <c r="E962" s="52"/>
      <c r="F962" s="52"/>
      <c r="G962" s="52"/>
    </row>
    <row r="963" spans="2:7" x14ac:dyDescent="0.2">
      <c r="B963" s="86"/>
      <c r="C963" s="52"/>
      <c r="D963" s="52"/>
      <c r="E963" s="52"/>
      <c r="F963" s="52"/>
      <c r="G963" s="52"/>
    </row>
    <row r="964" spans="2:7" x14ac:dyDescent="0.2">
      <c r="B964" s="86"/>
      <c r="C964" s="52"/>
      <c r="D964" s="52"/>
      <c r="E964" s="52"/>
      <c r="F964" s="52"/>
      <c r="G964" s="52"/>
    </row>
    <row r="965" spans="2:7" x14ac:dyDescent="0.2">
      <c r="B965" s="86"/>
      <c r="C965" s="52"/>
      <c r="D965" s="52"/>
      <c r="E965" s="52"/>
      <c r="F965" s="52"/>
      <c r="G965" s="52"/>
    </row>
    <row r="966" spans="2:7" x14ac:dyDescent="0.2">
      <c r="B966" s="86"/>
      <c r="C966" s="52"/>
      <c r="D966" s="52"/>
      <c r="E966" s="52"/>
      <c r="F966" s="52"/>
      <c r="G966" s="52"/>
    </row>
    <row r="967" spans="2:7" x14ac:dyDescent="0.2">
      <c r="B967" s="86"/>
      <c r="C967" s="52"/>
      <c r="D967" s="52"/>
      <c r="E967" s="52"/>
      <c r="F967" s="52"/>
      <c r="G967" s="52"/>
    </row>
    <row r="968" spans="2:7" x14ac:dyDescent="0.2">
      <c r="B968" s="86"/>
      <c r="C968" s="52"/>
      <c r="D968" s="52"/>
      <c r="E968" s="52"/>
      <c r="F968" s="52"/>
      <c r="G968" s="52"/>
    </row>
    <row r="969" spans="2:7" x14ac:dyDescent="0.2">
      <c r="B969" s="86"/>
      <c r="C969" s="52"/>
      <c r="D969" s="52"/>
      <c r="E969" s="52"/>
      <c r="F969" s="52"/>
      <c r="G969" s="52"/>
    </row>
    <row r="970" spans="2:7" x14ac:dyDescent="0.2">
      <c r="B970" s="86"/>
      <c r="C970" s="52"/>
      <c r="D970" s="52"/>
      <c r="E970" s="52"/>
      <c r="F970" s="52"/>
      <c r="G970" s="52"/>
    </row>
    <row r="971" spans="2:7" x14ac:dyDescent="0.2">
      <c r="B971" s="86"/>
      <c r="C971" s="52"/>
      <c r="D971" s="52"/>
      <c r="E971" s="52"/>
      <c r="F971" s="52"/>
      <c r="G971" s="52"/>
    </row>
    <row r="972" spans="2:7" x14ac:dyDescent="0.2">
      <c r="B972" s="86"/>
      <c r="C972" s="52"/>
      <c r="D972" s="52"/>
      <c r="E972" s="52"/>
      <c r="F972" s="52"/>
      <c r="G972" s="52"/>
    </row>
    <row r="973" spans="2:7" x14ac:dyDescent="0.2">
      <c r="B973" s="86"/>
      <c r="C973" s="52"/>
      <c r="D973" s="52"/>
      <c r="E973" s="52"/>
      <c r="F973" s="52"/>
      <c r="G973" s="52"/>
    </row>
    <row r="974" spans="2:7" x14ac:dyDescent="0.2">
      <c r="B974" s="86"/>
      <c r="C974" s="52"/>
      <c r="D974" s="52"/>
      <c r="E974" s="52"/>
      <c r="F974" s="52"/>
      <c r="G974" s="52"/>
    </row>
    <row r="975" spans="2:7" x14ac:dyDescent="0.2">
      <c r="B975" s="86"/>
      <c r="C975" s="52"/>
      <c r="D975" s="52"/>
      <c r="E975" s="52"/>
      <c r="F975" s="52"/>
      <c r="G975" s="52"/>
    </row>
    <row r="976" spans="2:7" x14ac:dyDescent="0.2">
      <c r="B976" s="86"/>
      <c r="C976" s="52"/>
      <c r="D976" s="52"/>
      <c r="E976" s="52"/>
      <c r="F976" s="52"/>
      <c r="G976" s="52"/>
    </row>
    <row r="977" spans="2:7" x14ac:dyDescent="0.2">
      <c r="B977" s="86"/>
      <c r="C977" s="52"/>
      <c r="D977" s="52"/>
      <c r="E977" s="52"/>
      <c r="F977" s="52"/>
      <c r="G977" s="52"/>
    </row>
    <row r="978" spans="2:7" x14ac:dyDescent="0.2">
      <c r="B978" s="86"/>
      <c r="C978" s="52"/>
      <c r="D978" s="52"/>
      <c r="E978" s="52"/>
      <c r="F978" s="52"/>
      <c r="G978" s="52"/>
    </row>
    <row r="979" spans="2:7" x14ac:dyDescent="0.2">
      <c r="B979" s="86"/>
      <c r="C979" s="52"/>
      <c r="D979" s="52"/>
      <c r="E979" s="52"/>
      <c r="F979" s="52"/>
      <c r="G979" s="52"/>
    </row>
    <row r="980" spans="2:7" x14ac:dyDescent="0.2">
      <c r="B980" s="86"/>
      <c r="C980" s="52"/>
      <c r="D980" s="52"/>
      <c r="E980" s="52"/>
      <c r="F980" s="52"/>
      <c r="G980" s="52"/>
    </row>
    <row r="981" spans="2:7" x14ac:dyDescent="0.2">
      <c r="B981" s="86"/>
      <c r="C981" s="52"/>
      <c r="D981" s="52"/>
      <c r="E981" s="52"/>
      <c r="F981" s="52"/>
      <c r="G981" s="52"/>
    </row>
    <row r="982" spans="2:7" x14ac:dyDescent="0.2">
      <c r="B982" s="86"/>
      <c r="C982" s="52"/>
      <c r="D982" s="52"/>
      <c r="E982" s="52"/>
      <c r="F982" s="52"/>
      <c r="G982" s="52"/>
    </row>
    <row r="983" spans="2:7" x14ac:dyDescent="0.2">
      <c r="B983" s="86"/>
      <c r="C983" s="52"/>
      <c r="D983" s="52"/>
      <c r="E983" s="52"/>
      <c r="F983" s="52"/>
      <c r="G983" s="52"/>
    </row>
    <row r="984" spans="2:7" x14ac:dyDescent="0.2">
      <c r="B984" s="86"/>
      <c r="C984" s="52"/>
      <c r="D984" s="52"/>
      <c r="E984" s="52"/>
      <c r="F984" s="52"/>
      <c r="G984" s="52"/>
    </row>
    <row r="985" spans="2:7" x14ac:dyDescent="0.2">
      <c r="B985" s="86"/>
      <c r="C985" s="52"/>
      <c r="D985" s="52"/>
      <c r="E985" s="52"/>
      <c r="F985" s="52"/>
      <c r="G985" s="52"/>
    </row>
    <row r="986" spans="2:7" x14ac:dyDescent="0.2">
      <c r="B986" s="86"/>
      <c r="C986" s="52"/>
      <c r="D986" s="52"/>
      <c r="E986" s="52"/>
      <c r="F986" s="52"/>
      <c r="G986" s="52"/>
    </row>
    <row r="987" spans="2:7" x14ac:dyDescent="0.2">
      <c r="B987" s="86"/>
      <c r="C987" s="52"/>
      <c r="D987" s="52"/>
      <c r="E987" s="52"/>
      <c r="F987" s="52"/>
      <c r="G987" s="52"/>
    </row>
    <row r="988" spans="2:7" x14ac:dyDescent="0.2">
      <c r="B988" s="86"/>
      <c r="C988" s="52"/>
      <c r="D988" s="52"/>
      <c r="E988" s="52"/>
      <c r="F988" s="52"/>
      <c r="G988" s="52"/>
    </row>
    <row r="989" spans="2:7" x14ac:dyDescent="0.2">
      <c r="B989" s="86"/>
      <c r="C989" s="52"/>
      <c r="D989" s="52"/>
      <c r="E989" s="52"/>
      <c r="F989" s="52"/>
      <c r="G989" s="52"/>
    </row>
    <row r="990" spans="2:7" x14ac:dyDescent="0.2">
      <c r="B990" s="86"/>
      <c r="C990" s="52"/>
      <c r="D990" s="52"/>
      <c r="E990" s="52"/>
      <c r="F990" s="52"/>
      <c r="G990" s="52"/>
    </row>
    <row r="991" spans="2:7" x14ac:dyDescent="0.2">
      <c r="B991" s="86"/>
      <c r="C991" s="52"/>
      <c r="D991" s="52"/>
      <c r="E991" s="52"/>
      <c r="F991" s="52"/>
      <c r="G991" s="52"/>
    </row>
    <row r="992" spans="2:7" x14ac:dyDescent="0.2">
      <c r="B992" s="86"/>
      <c r="C992" s="52"/>
      <c r="D992" s="52"/>
      <c r="E992" s="52"/>
      <c r="F992" s="52"/>
      <c r="G992" s="52"/>
    </row>
    <row r="993" spans="2:7" x14ac:dyDescent="0.2">
      <c r="B993" s="86"/>
      <c r="C993" s="52"/>
      <c r="D993" s="52"/>
      <c r="E993" s="52"/>
      <c r="F993" s="52"/>
      <c r="G993" s="52"/>
    </row>
    <row r="994" spans="2:7" x14ac:dyDescent="0.2">
      <c r="B994" s="86"/>
      <c r="C994" s="52"/>
      <c r="D994" s="52"/>
      <c r="E994" s="52"/>
      <c r="F994" s="52"/>
      <c r="G994" s="52"/>
    </row>
    <row r="995" spans="2:7" x14ac:dyDescent="0.2">
      <c r="B995" s="86"/>
      <c r="C995" s="52"/>
      <c r="D995" s="52"/>
      <c r="E995" s="52"/>
      <c r="F995" s="52"/>
      <c r="G995" s="52"/>
    </row>
    <row r="996" spans="2:7" x14ac:dyDescent="0.2">
      <c r="B996" s="86"/>
      <c r="C996" s="52"/>
      <c r="D996" s="52"/>
      <c r="E996" s="52"/>
      <c r="F996" s="52"/>
      <c r="G996" s="52"/>
    </row>
    <row r="997" spans="2:7" x14ac:dyDescent="0.2">
      <c r="B997" s="86"/>
      <c r="C997" s="52"/>
      <c r="D997" s="52"/>
      <c r="E997" s="52"/>
      <c r="F997" s="52"/>
      <c r="G997" s="52"/>
    </row>
    <row r="998" spans="2:7" x14ac:dyDescent="0.2">
      <c r="B998" s="86"/>
      <c r="C998" s="52"/>
      <c r="D998" s="52"/>
      <c r="E998" s="52"/>
      <c r="F998" s="52"/>
      <c r="G998" s="52"/>
    </row>
    <row r="999" spans="2:7" x14ac:dyDescent="0.2">
      <c r="B999" s="86"/>
      <c r="C999" s="52"/>
      <c r="D999" s="52"/>
      <c r="E999" s="52"/>
      <c r="F999" s="52"/>
      <c r="G999" s="52"/>
    </row>
    <row r="1000" spans="2:7" x14ac:dyDescent="0.2">
      <c r="B1000" s="86"/>
      <c r="C1000" s="52"/>
      <c r="D1000" s="52"/>
      <c r="E1000" s="52"/>
      <c r="F1000" s="52"/>
      <c r="G1000" s="52"/>
    </row>
    <row r="1001" spans="2:7" x14ac:dyDescent="0.2">
      <c r="B1001" s="86"/>
      <c r="C1001" s="52"/>
      <c r="D1001" s="52"/>
      <c r="E1001" s="52"/>
      <c r="F1001" s="52"/>
      <c r="G1001" s="52"/>
    </row>
    <row r="1002" spans="2:7" x14ac:dyDescent="0.2">
      <c r="B1002" s="86"/>
      <c r="C1002" s="52"/>
      <c r="D1002" s="52"/>
      <c r="E1002" s="52"/>
      <c r="F1002" s="52"/>
      <c r="G1002" s="52"/>
    </row>
    <row r="1003" spans="2:7" x14ac:dyDescent="0.2">
      <c r="B1003" s="86"/>
      <c r="C1003" s="52"/>
      <c r="D1003" s="52"/>
      <c r="E1003" s="52"/>
      <c r="F1003" s="52"/>
      <c r="G1003" s="52"/>
    </row>
    <row r="1004" spans="2:7" x14ac:dyDescent="0.2">
      <c r="B1004" s="86"/>
      <c r="C1004" s="52"/>
      <c r="D1004" s="52"/>
      <c r="E1004" s="52"/>
      <c r="F1004" s="52"/>
      <c r="G1004" s="52"/>
    </row>
    <row r="1005" spans="2:7" x14ac:dyDescent="0.2">
      <c r="B1005" s="86"/>
      <c r="C1005" s="52"/>
      <c r="D1005" s="52"/>
      <c r="E1005" s="52"/>
      <c r="F1005" s="52"/>
      <c r="G1005" s="52"/>
    </row>
    <row r="1006" spans="2:7" x14ac:dyDescent="0.2">
      <c r="B1006" s="86"/>
      <c r="C1006" s="52"/>
      <c r="D1006" s="52"/>
      <c r="E1006" s="52"/>
      <c r="F1006" s="52"/>
      <c r="G1006" s="52"/>
    </row>
    <row r="1007" spans="2:7" x14ac:dyDescent="0.2">
      <c r="B1007" s="86"/>
      <c r="C1007" s="52"/>
      <c r="D1007" s="52"/>
      <c r="E1007" s="52"/>
      <c r="F1007" s="52"/>
      <c r="G1007" s="52"/>
    </row>
    <row r="1008" spans="2:7" x14ac:dyDescent="0.2">
      <c r="B1008" s="86"/>
      <c r="C1008" s="52"/>
      <c r="D1008" s="52"/>
      <c r="E1008" s="52"/>
      <c r="F1008" s="52"/>
      <c r="G1008" s="52"/>
    </row>
    <row r="1009" spans="2:7" x14ac:dyDescent="0.2">
      <c r="B1009" s="86"/>
      <c r="C1009" s="52"/>
      <c r="D1009" s="52"/>
      <c r="E1009" s="52"/>
      <c r="F1009" s="52"/>
      <c r="G1009" s="52"/>
    </row>
    <row r="1010" spans="2:7" x14ac:dyDescent="0.2">
      <c r="B1010" s="86"/>
      <c r="C1010" s="52"/>
      <c r="D1010" s="52"/>
      <c r="E1010" s="52"/>
      <c r="F1010" s="52"/>
      <c r="G1010" s="52"/>
    </row>
    <row r="1011" spans="2:7" x14ac:dyDescent="0.2">
      <c r="B1011" s="86"/>
      <c r="C1011" s="52"/>
      <c r="D1011" s="52"/>
      <c r="E1011" s="52"/>
      <c r="F1011" s="52"/>
      <c r="G1011" s="52"/>
    </row>
    <row r="1012" spans="2:7" x14ac:dyDescent="0.2">
      <c r="B1012" s="86"/>
      <c r="C1012" s="52"/>
      <c r="D1012" s="52"/>
      <c r="E1012" s="52"/>
      <c r="F1012" s="52"/>
      <c r="G1012" s="52"/>
    </row>
    <row r="1013" spans="2:7" x14ac:dyDescent="0.2">
      <c r="B1013" s="86"/>
      <c r="C1013" s="52"/>
      <c r="D1013" s="52"/>
      <c r="E1013" s="52"/>
      <c r="F1013" s="52"/>
      <c r="G1013" s="52"/>
    </row>
    <row r="1014" spans="2:7" x14ac:dyDescent="0.2">
      <c r="B1014" s="86"/>
      <c r="C1014" s="52"/>
      <c r="D1014" s="52"/>
      <c r="E1014" s="52"/>
      <c r="F1014" s="52"/>
      <c r="G1014" s="52"/>
    </row>
    <row r="1015" spans="2:7" x14ac:dyDescent="0.2">
      <c r="B1015" s="86"/>
      <c r="C1015" s="52"/>
      <c r="D1015" s="52"/>
      <c r="E1015" s="52"/>
      <c r="F1015" s="52"/>
      <c r="G1015" s="52"/>
    </row>
    <row r="1016" spans="2:7" x14ac:dyDescent="0.2">
      <c r="B1016" s="86"/>
      <c r="C1016" s="52"/>
      <c r="D1016" s="52"/>
      <c r="E1016" s="52"/>
      <c r="F1016" s="52"/>
      <c r="G1016" s="52"/>
    </row>
    <row r="1017" spans="2:7" x14ac:dyDescent="0.2">
      <c r="B1017" s="86"/>
      <c r="C1017" s="52"/>
      <c r="D1017" s="52"/>
      <c r="E1017" s="52"/>
      <c r="F1017" s="52"/>
      <c r="G1017" s="52"/>
    </row>
    <row r="1018" spans="2:7" x14ac:dyDescent="0.2">
      <c r="B1018" s="86"/>
      <c r="C1018" s="52"/>
      <c r="D1018" s="52"/>
      <c r="E1018" s="52"/>
      <c r="F1018" s="52"/>
      <c r="G1018" s="52"/>
    </row>
    <row r="1019" spans="2:7" x14ac:dyDescent="0.2">
      <c r="B1019" s="86"/>
      <c r="C1019" s="52"/>
      <c r="D1019" s="52"/>
      <c r="E1019" s="52"/>
      <c r="F1019" s="52"/>
      <c r="G1019" s="52"/>
    </row>
    <row r="1020" spans="2:7" x14ac:dyDescent="0.2">
      <c r="B1020" s="86"/>
      <c r="C1020" s="52"/>
      <c r="D1020" s="52"/>
      <c r="E1020" s="52"/>
      <c r="F1020" s="52"/>
      <c r="G1020" s="52"/>
    </row>
    <row r="1021" spans="2:7" x14ac:dyDescent="0.2">
      <c r="B1021" s="86"/>
      <c r="C1021" s="52"/>
      <c r="D1021" s="52"/>
      <c r="E1021" s="52"/>
      <c r="F1021" s="52"/>
      <c r="G1021" s="52"/>
    </row>
    <row r="1022" spans="2:7" x14ac:dyDescent="0.2">
      <c r="B1022" s="86"/>
      <c r="C1022" s="52"/>
      <c r="D1022" s="52"/>
      <c r="E1022" s="52"/>
      <c r="F1022" s="52"/>
      <c r="G1022" s="52"/>
    </row>
    <row r="1023" spans="2:7" x14ac:dyDescent="0.2">
      <c r="B1023" s="86"/>
      <c r="C1023" s="52"/>
      <c r="D1023" s="52"/>
      <c r="E1023" s="52"/>
      <c r="F1023" s="52"/>
      <c r="G1023" s="52"/>
    </row>
    <row r="1024" spans="2:7" x14ac:dyDescent="0.2">
      <c r="B1024" s="86"/>
      <c r="C1024" s="52"/>
      <c r="D1024" s="52"/>
      <c r="E1024" s="52"/>
      <c r="F1024" s="52"/>
      <c r="G1024" s="52"/>
    </row>
    <row r="1025" spans="2:7" x14ac:dyDescent="0.2">
      <c r="B1025" s="86"/>
      <c r="C1025" s="52"/>
      <c r="D1025" s="52"/>
      <c r="E1025" s="52"/>
      <c r="F1025" s="52"/>
      <c r="G1025" s="52"/>
    </row>
    <row r="1026" spans="2:7" x14ac:dyDescent="0.2">
      <c r="B1026" s="86"/>
      <c r="C1026" s="52"/>
      <c r="D1026" s="52"/>
      <c r="E1026" s="52"/>
      <c r="F1026" s="52"/>
      <c r="G1026" s="52"/>
    </row>
    <row r="1027" spans="2:7" x14ac:dyDescent="0.2">
      <c r="B1027" s="86"/>
      <c r="C1027" s="52"/>
      <c r="D1027" s="52"/>
      <c r="E1027" s="52"/>
      <c r="F1027" s="52"/>
      <c r="G1027" s="52"/>
    </row>
    <row r="1028" spans="2:7" x14ac:dyDescent="0.2">
      <c r="B1028" s="86"/>
      <c r="C1028" s="52"/>
      <c r="D1028" s="52"/>
      <c r="E1028" s="52"/>
      <c r="F1028" s="52"/>
      <c r="G1028" s="52"/>
    </row>
    <row r="1029" spans="2:7" x14ac:dyDescent="0.2">
      <c r="B1029" s="86"/>
      <c r="C1029" s="52"/>
      <c r="D1029" s="52"/>
      <c r="E1029" s="52"/>
      <c r="F1029" s="52"/>
      <c r="G1029" s="52"/>
    </row>
    <row r="1030" spans="2:7" x14ac:dyDescent="0.2">
      <c r="B1030" s="86"/>
      <c r="C1030" s="52"/>
      <c r="D1030" s="52"/>
      <c r="E1030" s="52"/>
      <c r="F1030" s="52"/>
      <c r="G1030" s="52"/>
    </row>
    <row r="1031" spans="2:7" x14ac:dyDescent="0.2">
      <c r="B1031" s="86"/>
      <c r="C1031" s="52"/>
      <c r="D1031" s="52"/>
      <c r="E1031" s="52"/>
      <c r="F1031" s="52"/>
      <c r="G1031" s="52"/>
    </row>
    <row r="1032" spans="2:7" x14ac:dyDescent="0.2">
      <c r="B1032" s="86"/>
      <c r="C1032" s="52"/>
      <c r="D1032" s="52"/>
      <c r="E1032" s="52"/>
      <c r="F1032" s="52"/>
      <c r="G1032" s="52"/>
    </row>
    <row r="1033" spans="2:7" x14ac:dyDescent="0.2">
      <c r="B1033" s="86"/>
      <c r="C1033" s="52"/>
      <c r="D1033" s="52"/>
      <c r="E1033" s="52"/>
      <c r="F1033" s="52"/>
      <c r="G1033" s="52"/>
    </row>
    <row r="1034" spans="2:7" x14ac:dyDescent="0.2">
      <c r="B1034" s="86"/>
      <c r="C1034" s="52"/>
      <c r="D1034" s="52"/>
      <c r="E1034" s="52"/>
      <c r="F1034" s="52"/>
      <c r="G1034" s="52"/>
    </row>
    <row r="1035" spans="2:7" x14ac:dyDescent="0.2">
      <c r="B1035" s="86"/>
      <c r="C1035" s="52"/>
      <c r="D1035" s="52"/>
      <c r="E1035" s="52"/>
      <c r="F1035" s="52"/>
      <c r="G1035" s="52"/>
    </row>
    <row r="1036" spans="2:7" x14ac:dyDescent="0.2">
      <c r="B1036" s="86"/>
      <c r="C1036" s="52"/>
      <c r="D1036" s="52"/>
      <c r="E1036" s="52"/>
      <c r="F1036" s="52"/>
      <c r="G1036" s="52"/>
    </row>
    <row r="1037" spans="2:7" x14ac:dyDescent="0.2">
      <c r="B1037" s="86"/>
      <c r="C1037" s="52"/>
      <c r="D1037" s="52"/>
      <c r="E1037" s="52"/>
      <c r="F1037" s="52"/>
      <c r="G1037" s="52"/>
    </row>
    <row r="1038" spans="2:7" x14ac:dyDescent="0.2">
      <c r="B1038" s="86"/>
      <c r="C1038" s="52"/>
      <c r="D1038" s="52"/>
      <c r="E1038" s="52"/>
      <c r="F1038" s="52"/>
      <c r="G1038" s="52"/>
    </row>
    <row r="1039" spans="2:7" x14ac:dyDescent="0.2">
      <c r="B1039" s="86"/>
      <c r="C1039" s="52"/>
      <c r="D1039" s="52"/>
      <c r="E1039" s="52"/>
      <c r="F1039" s="52"/>
      <c r="G1039" s="52"/>
    </row>
    <row r="1040" spans="2:7" x14ac:dyDescent="0.2">
      <c r="B1040" s="86"/>
      <c r="C1040" s="52"/>
      <c r="D1040" s="52"/>
      <c r="E1040" s="52"/>
      <c r="F1040" s="52"/>
      <c r="G1040" s="52"/>
    </row>
    <row r="1041" spans="2:7" x14ac:dyDescent="0.2">
      <c r="B1041" s="86"/>
      <c r="C1041" s="52"/>
      <c r="D1041" s="52"/>
      <c r="E1041" s="52"/>
      <c r="F1041" s="52"/>
      <c r="G1041" s="52"/>
    </row>
    <row r="1042" spans="2:7" x14ac:dyDescent="0.2">
      <c r="B1042" s="86"/>
      <c r="C1042" s="52"/>
      <c r="D1042" s="52"/>
      <c r="E1042" s="52"/>
      <c r="F1042" s="52"/>
      <c r="G1042" s="52"/>
    </row>
    <row r="1043" spans="2:7" x14ac:dyDescent="0.2">
      <c r="B1043" s="86"/>
      <c r="C1043" s="52"/>
      <c r="D1043" s="52"/>
      <c r="E1043" s="52"/>
      <c r="F1043" s="52"/>
      <c r="G1043" s="52"/>
    </row>
    <row r="1044" spans="2:7" x14ac:dyDescent="0.2">
      <c r="B1044" s="86"/>
      <c r="C1044" s="52"/>
      <c r="D1044" s="52"/>
      <c r="E1044" s="52"/>
      <c r="F1044" s="52"/>
      <c r="G1044" s="52"/>
    </row>
    <row r="1045" spans="2:7" x14ac:dyDescent="0.2">
      <c r="B1045" s="86"/>
      <c r="C1045" s="52"/>
      <c r="D1045" s="52"/>
      <c r="E1045" s="52"/>
      <c r="F1045" s="52"/>
      <c r="G1045" s="52"/>
    </row>
    <row r="1046" spans="2:7" x14ac:dyDescent="0.2">
      <c r="B1046" s="86"/>
      <c r="C1046" s="52"/>
      <c r="D1046" s="52"/>
      <c r="E1046" s="52"/>
      <c r="F1046" s="52"/>
      <c r="G1046" s="52"/>
    </row>
    <row r="1047" spans="2:7" x14ac:dyDescent="0.2">
      <c r="B1047" s="86"/>
      <c r="C1047" s="52"/>
      <c r="D1047" s="52"/>
      <c r="E1047" s="52"/>
      <c r="F1047" s="52"/>
      <c r="G1047" s="52"/>
    </row>
    <row r="1048" spans="2:7" x14ac:dyDescent="0.2">
      <c r="B1048" s="86"/>
      <c r="C1048" s="52"/>
      <c r="D1048" s="52"/>
      <c r="E1048" s="52"/>
      <c r="F1048" s="52"/>
      <c r="G1048" s="52"/>
    </row>
    <row r="1049" spans="2:7" x14ac:dyDescent="0.2">
      <c r="B1049" s="86"/>
      <c r="C1049" s="52"/>
      <c r="D1049" s="52"/>
      <c r="E1049" s="52"/>
      <c r="F1049" s="52"/>
      <c r="G1049" s="52"/>
    </row>
    <row r="1050" spans="2:7" x14ac:dyDescent="0.2">
      <c r="B1050" s="86"/>
      <c r="C1050" s="52"/>
      <c r="D1050" s="52"/>
      <c r="E1050" s="52"/>
      <c r="F1050" s="52"/>
      <c r="G1050" s="52"/>
    </row>
    <row r="1051" spans="2:7" x14ac:dyDescent="0.2">
      <c r="B1051" s="86"/>
      <c r="C1051" s="52"/>
      <c r="D1051" s="52"/>
      <c r="E1051" s="52"/>
      <c r="F1051" s="52"/>
      <c r="G1051" s="52"/>
    </row>
    <row r="1052" spans="2:7" x14ac:dyDescent="0.2">
      <c r="B1052" s="86"/>
      <c r="C1052" s="52"/>
      <c r="D1052" s="52"/>
      <c r="E1052" s="52"/>
      <c r="F1052" s="52"/>
      <c r="G1052" s="52"/>
    </row>
    <row r="1053" spans="2:7" x14ac:dyDescent="0.2">
      <c r="B1053" s="86"/>
      <c r="C1053" s="52"/>
      <c r="D1053" s="52"/>
      <c r="E1053" s="52"/>
      <c r="F1053" s="52"/>
      <c r="G1053" s="52"/>
    </row>
    <row r="1054" spans="2:7" x14ac:dyDescent="0.2">
      <c r="B1054" s="86"/>
      <c r="C1054" s="52"/>
      <c r="D1054" s="52"/>
      <c r="E1054" s="52"/>
      <c r="F1054" s="52"/>
      <c r="G1054" s="52"/>
    </row>
    <row r="1055" spans="2:7" x14ac:dyDescent="0.2">
      <c r="B1055" s="86"/>
      <c r="C1055" s="52"/>
      <c r="D1055" s="52"/>
      <c r="E1055" s="52"/>
      <c r="F1055" s="52"/>
      <c r="G1055" s="52"/>
    </row>
    <row r="1056" spans="2:7" x14ac:dyDescent="0.2">
      <c r="B1056" s="86"/>
      <c r="C1056" s="52"/>
      <c r="D1056" s="52"/>
      <c r="E1056" s="52"/>
      <c r="F1056" s="52"/>
      <c r="G1056" s="52"/>
    </row>
    <row r="1057" spans="2:7" x14ac:dyDescent="0.2">
      <c r="B1057" s="86"/>
      <c r="C1057" s="52"/>
      <c r="D1057" s="52"/>
      <c r="E1057" s="52"/>
      <c r="F1057" s="52"/>
      <c r="G1057" s="52"/>
    </row>
    <row r="1058" spans="2:7" x14ac:dyDescent="0.2">
      <c r="B1058" s="86"/>
      <c r="C1058" s="52"/>
      <c r="D1058" s="52"/>
      <c r="E1058" s="52"/>
      <c r="F1058" s="52"/>
      <c r="G1058" s="52"/>
    </row>
    <row r="1059" spans="2:7" x14ac:dyDescent="0.2">
      <c r="B1059" s="86"/>
      <c r="C1059" s="52"/>
      <c r="D1059" s="52"/>
      <c r="E1059" s="52"/>
      <c r="F1059" s="52"/>
      <c r="G1059" s="52"/>
    </row>
    <row r="1060" spans="2:7" x14ac:dyDescent="0.2">
      <c r="B1060" s="86"/>
      <c r="C1060" s="52"/>
      <c r="D1060" s="52"/>
      <c r="E1060" s="52"/>
      <c r="F1060" s="52"/>
      <c r="G1060" s="52"/>
    </row>
    <row r="1061" spans="2:7" x14ac:dyDescent="0.2">
      <c r="B1061" s="86"/>
      <c r="C1061" s="52"/>
      <c r="D1061" s="52"/>
      <c r="E1061" s="52"/>
      <c r="F1061" s="52"/>
      <c r="G1061" s="52"/>
    </row>
    <row r="1062" spans="2:7" x14ac:dyDescent="0.2">
      <c r="B1062" s="86"/>
      <c r="C1062" s="52"/>
      <c r="D1062" s="52"/>
      <c r="E1062" s="52"/>
      <c r="F1062" s="52"/>
      <c r="G1062" s="52"/>
    </row>
    <row r="1063" spans="2:7" x14ac:dyDescent="0.2">
      <c r="B1063" s="86"/>
      <c r="C1063" s="52"/>
      <c r="D1063" s="52"/>
      <c r="E1063" s="52"/>
      <c r="F1063" s="52"/>
      <c r="G1063" s="52"/>
    </row>
    <row r="1064" spans="2:7" x14ac:dyDescent="0.2">
      <c r="B1064" s="86"/>
      <c r="C1064" s="52"/>
      <c r="D1064" s="52"/>
      <c r="E1064" s="52"/>
      <c r="F1064" s="52"/>
      <c r="G1064" s="52"/>
    </row>
    <row r="1065" spans="2:7" x14ac:dyDescent="0.2">
      <c r="B1065" s="86"/>
      <c r="C1065" s="52"/>
      <c r="D1065" s="52"/>
      <c r="E1065" s="52"/>
      <c r="F1065" s="52"/>
      <c r="G1065" s="52"/>
    </row>
    <row r="1066" spans="2:7" x14ac:dyDescent="0.2">
      <c r="B1066" s="86"/>
      <c r="C1066" s="52"/>
      <c r="D1066" s="52"/>
      <c r="E1066" s="52"/>
      <c r="F1066" s="52"/>
      <c r="G1066" s="52"/>
    </row>
    <row r="1067" spans="2:7" x14ac:dyDescent="0.2">
      <c r="B1067" s="86"/>
      <c r="C1067" s="52"/>
      <c r="D1067" s="52"/>
      <c r="E1067" s="52"/>
      <c r="F1067" s="52"/>
      <c r="G1067" s="52"/>
    </row>
    <row r="1068" spans="2:7" x14ac:dyDescent="0.2">
      <c r="B1068" s="86"/>
      <c r="C1068" s="52"/>
      <c r="D1068" s="52"/>
      <c r="E1068" s="52"/>
      <c r="F1068" s="52"/>
      <c r="G1068" s="52"/>
    </row>
    <row r="1069" spans="2:7" x14ac:dyDescent="0.2">
      <c r="B1069" s="86"/>
      <c r="C1069" s="52"/>
      <c r="D1069" s="52"/>
      <c r="E1069" s="52"/>
      <c r="F1069" s="52"/>
      <c r="G1069" s="52"/>
    </row>
    <row r="1070" spans="2:7" x14ac:dyDescent="0.2">
      <c r="B1070" s="86"/>
      <c r="C1070" s="52"/>
      <c r="D1070" s="52"/>
      <c r="E1070" s="52"/>
      <c r="F1070" s="52"/>
      <c r="G1070" s="52"/>
    </row>
    <row r="1071" spans="2:7" x14ac:dyDescent="0.2">
      <c r="B1071" s="86"/>
      <c r="C1071" s="52"/>
      <c r="D1071" s="52"/>
      <c r="E1071" s="52"/>
      <c r="F1071" s="52"/>
      <c r="G1071" s="52"/>
    </row>
    <row r="1072" spans="2:7" x14ac:dyDescent="0.2">
      <c r="B1072" s="86"/>
      <c r="C1072" s="52"/>
      <c r="D1072" s="52"/>
      <c r="E1072" s="52"/>
      <c r="F1072" s="52"/>
      <c r="G1072" s="52"/>
    </row>
    <row r="1073" spans="2:7" x14ac:dyDescent="0.2">
      <c r="B1073" s="86"/>
      <c r="C1073" s="52"/>
      <c r="D1073" s="52"/>
      <c r="E1073" s="52"/>
      <c r="F1073" s="52"/>
      <c r="G1073" s="52"/>
    </row>
    <row r="1074" spans="2:7" x14ac:dyDescent="0.2">
      <c r="B1074" s="86"/>
      <c r="C1074" s="52"/>
      <c r="D1074" s="52"/>
      <c r="E1074" s="52"/>
      <c r="F1074" s="52"/>
      <c r="G1074" s="52"/>
    </row>
    <row r="1075" spans="2:7" x14ac:dyDescent="0.2">
      <c r="B1075" s="86"/>
      <c r="C1075" s="52"/>
      <c r="D1075" s="52"/>
      <c r="E1075" s="52"/>
      <c r="F1075" s="52"/>
      <c r="G1075" s="52"/>
    </row>
    <row r="1076" spans="2:7" x14ac:dyDescent="0.2">
      <c r="B1076" s="86"/>
      <c r="C1076" s="52"/>
      <c r="D1076" s="52"/>
      <c r="E1076" s="52"/>
      <c r="F1076" s="52"/>
      <c r="G1076" s="52"/>
    </row>
    <row r="1077" spans="2:7" x14ac:dyDescent="0.2">
      <c r="B1077" s="86"/>
      <c r="C1077" s="52"/>
      <c r="D1077" s="52"/>
      <c r="E1077" s="52"/>
      <c r="F1077" s="52"/>
      <c r="G1077" s="52"/>
    </row>
    <row r="1078" spans="2:7" x14ac:dyDescent="0.2">
      <c r="B1078" s="86"/>
      <c r="C1078" s="52"/>
      <c r="D1078" s="52"/>
      <c r="E1078" s="52"/>
      <c r="F1078" s="52"/>
      <c r="G1078" s="52"/>
    </row>
    <row r="1079" spans="2:7" x14ac:dyDescent="0.2">
      <c r="B1079" s="86"/>
      <c r="C1079" s="52"/>
      <c r="D1079" s="52"/>
      <c r="E1079" s="52"/>
      <c r="F1079" s="52"/>
      <c r="G1079" s="52"/>
    </row>
    <row r="1080" spans="2:7" x14ac:dyDescent="0.2">
      <c r="B1080" s="86"/>
      <c r="C1080" s="52"/>
      <c r="D1080" s="52"/>
      <c r="E1080" s="52"/>
      <c r="F1080" s="52"/>
      <c r="G1080" s="52"/>
    </row>
    <row r="1081" spans="2:7" x14ac:dyDescent="0.2">
      <c r="B1081" s="86"/>
      <c r="C1081" s="52"/>
      <c r="D1081" s="52"/>
      <c r="E1081" s="52"/>
      <c r="F1081" s="52"/>
      <c r="G1081" s="52"/>
    </row>
    <row r="1082" spans="2:7" x14ac:dyDescent="0.2">
      <c r="B1082" s="86"/>
      <c r="C1082" s="52"/>
      <c r="D1082" s="52"/>
      <c r="E1082" s="52"/>
      <c r="F1082" s="52"/>
      <c r="G1082" s="52"/>
    </row>
    <row r="1083" spans="2:7" x14ac:dyDescent="0.2">
      <c r="B1083" s="86"/>
      <c r="C1083" s="52"/>
      <c r="D1083" s="52"/>
      <c r="E1083" s="52"/>
      <c r="F1083" s="52"/>
      <c r="G1083" s="52"/>
    </row>
    <row r="1084" spans="2:7" x14ac:dyDescent="0.2">
      <c r="B1084" s="86"/>
      <c r="C1084" s="52"/>
      <c r="D1084" s="52"/>
      <c r="E1084" s="52"/>
      <c r="F1084" s="52"/>
      <c r="G1084" s="52"/>
    </row>
    <row r="1085" spans="2:7" x14ac:dyDescent="0.2">
      <c r="B1085" s="86"/>
      <c r="C1085" s="52"/>
      <c r="D1085" s="52"/>
      <c r="E1085" s="52"/>
      <c r="F1085" s="52"/>
      <c r="G1085" s="52"/>
    </row>
    <row r="1086" spans="2:7" x14ac:dyDescent="0.2">
      <c r="B1086" s="86"/>
      <c r="C1086" s="52"/>
      <c r="D1086" s="52"/>
      <c r="E1086" s="52"/>
      <c r="F1086" s="52"/>
      <c r="G1086" s="52"/>
    </row>
    <row r="1087" spans="2:7" x14ac:dyDescent="0.2">
      <c r="B1087" s="86"/>
      <c r="C1087" s="52"/>
      <c r="D1087" s="52"/>
      <c r="E1087" s="52"/>
      <c r="F1087" s="52"/>
      <c r="G1087" s="52"/>
    </row>
    <row r="1088" spans="2:7" x14ac:dyDescent="0.2">
      <c r="B1088" s="86"/>
      <c r="C1088" s="52"/>
      <c r="D1088" s="52"/>
      <c r="E1088" s="52"/>
      <c r="F1088" s="52"/>
      <c r="G1088" s="52"/>
    </row>
    <row r="1089" spans="2:7" x14ac:dyDescent="0.2">
      <c r="B1089" s="86"/>
      <c r="C1089" s="52"/>
      <c r="D1089" s="52"/>
      <c r="E1089" s="52"/>
      <c r="F1089" s="52"/>
      <c r="G1089" s="52"/>
    </row>
    <row r="1090" spans="2:7" x14ac:dyDescent="0.2">
      <c r="B1090" s="86"/>
      <c r="C1090" s="52"/>
      <c r="D1090" s="52"/>
      <c r="E1090" s="52"/>
      <c r="F1090" s="52"/>
      <c r="G1090" s="52"/>
    </row>
    <row r="1091" spans="2:7" x14ac:dyDescent="0.2">
      <c r="B1091" s="86"/>
      <c r="C1091" s="52"/>
      <c r="D1091" s="52"/>
      <c r="E1091" s="52"/>
      <c r="F1091" s="52"/>
      <c r="G1091" s="52"/>
    </row>
    <row r="1092" spans="2:7" x14ac:dyDescent="0.2">
      <c r="B1092" s="86"/>
      <c r="C1092" s="52"/>
      <c r="D1092" s="52"/>
      <c r="E1092" s="52"/>
      <c r="F1092" s="52"/>
      <c r="G1092" s="52"/>
    </row>
    <row r="1093" spans="2:7" x14ac:dyDescent="0.2">
      <c r="B1093" s="86"/>
      <c r="C1093" s="52"/>
      <c r="D1093" s="52"/>
      <c r="E1093" s="52"/>
      <c r="F1093" s="52"/>
      <c r="G1093" s="52"/>
    </row>
    <row r="1094" spans="2:7" x14ac:dyDescent="0.2">
      <c r="B1094" s="86"/>
      <c r="C1094" s="52"/>
      <c r="D1094" s="52"/>
      <c r="E1094" s="52"/>
      <c r="F1094" s="52"/>
      <c r="G1094" s="52"/>
    </row>
    <row r="1095" spans="2:7" x14ac:dyDescent="0.2">
      <c r="B1095" s="86"/>
      <c r="C1095" s="52"/>
      <c r="D1095" s="52"/>
      <c r="E1095" s="52"/>
      <c r="F1095" s="52"/>
      <c r="G1095" s="52"/>
    </row>
    <row r="1096" spans="2:7" x14ac:dyDescent="0.2">
      <c r="B1096" s="86"/>
      <c r="C1096" s="52"/>
      <c r="D1096" s="52"/>
      <c r="E1096" s="52"/>
      <c r="F1096" s="52"/>
      <c r="G1096" s="52"/>
    </row>
    <row r="1097" spans="2:7" x14ac:dyDescent="0.2">
      <c r="B1097" s="86"/>
      <c r="C1097" s="52"/>
      <c r="D1097" s="52"/>
      <c r="E1097" s="52"/>
      <c r="F1097" s="52"/>
      <c r="G1097" s="52"/>
    </row>
    <row r="1098" spans="2:7" x14ac:dyDescent="0.2">
      <c r="B1098" s="86"/>
      <c r="C1098" s="52"/>
      <c r="D1098" s="52"/>
      <c r="E1098" s="52"/>
      <c r="F1098" s="52"/>
      <c r="G1098" s="52"/>
    </row>
    <row r="1099" spans="2:7" x14ac:dyDescent="0.2">
      <c r="B1099" s="86"/>
      <c r="C1099" s="52"/>
      <c r="D1099" s="52"/>
      <c r="E1099" s="52"/>
      <c r="F1099" s="52"/>
      <c r="G1099" s="52"/>
    </row>
    <row r="1100" spans="2:7" x14ac:dyDescent="0.2">
      <c r="B1100" s="86"/>
      <c r="C1100" s="52"/>
      <c r="D1100" s="52"/>
      <c r="E1100" s="52"/>
      <c r="F1100" s="52"/>
      <c r="G1100" s="52"/>
    </row>
    <row r="1101" spans="2:7" x14ac:dyDescent="0.2">
      <c r="B1101" s="86"/>
      <c r="C1101" s="52"/>
      <c r="D1101" s="52"/>
      <c r="E1101" s="52"/>
      <c r="F1101" s="52"/>
      <c r="G1101" s="52"/>
    </row>
    <row r="1102" spans="2:7" x14ac:dyDescent="0.2">
      <c r="B1102" s="86"/>
      <c r="C1102" s="52"/>
      <c r="D1102" s="52"/>
      <c r="E1102" s="52"/>
      <c r="F1102" s="52"/>
      <c r="G1102" s="52"/>
    </row>
    <row r="1103" spans="2:7" x14ac:dyDescent="0.2">
      <c r="B1103" s="86"/>
      <c r="C1103" s="52"/>
      <c r="D1103" s="52"/>
      <c r="E1103" s="52"/>
      <c r="F1103" s="52"/>
      <c r="G1103" s="52"/>
    </row>
    <row r="1104" spans="2:7" x14ac:dyDescent="0.2">
      <c r="B1104" s="86"/>
      <c r="C1104" s="52"/>
      <c r="D1104" s="52"/>
      <c r="E1104" s="52"/>
      <c r="F1104" s="52"/>
      <c r="G1104" s="52"/>
    </row>
    <row r="1105" spans="2:7" x14ac:dyDescent="0.2">
      <c r="B1105" s="86"/>
      <c r="C1105" s="52"/>
      <c r="D1105" s="52"/>
      <c r="E1105" s="52"/>
      <c r="F1105" s="52"/>
      <c r="G1105" s="52"/>
    </row>
    <row r="1106" spans="2:7" x14ac:dyDescent="0.2">
      <c r="B1106" s="86"/>
      <c r="C1106" s="52"/>
      <c r="D1106" s="52"/>
      <c r="E1106" s="52"/>
      <c r="F1106" s="52"/>
      <c r="G1106" s="52"/>
    </row>
    <row r="1107" spans="2:7" x14ac:dyDescent="0.2">
      <c r="B1107" s="86"/>
      <c r="C1107" s="52"/>
      <c r="D1107" s="52"/>
      <c r="E1107" s="52"/>
      <c r="F1107" s="52"/>
      <c r="G1107" s="52"/>
    </row>
    <row r="1108" spans="2:7" x14ac:dyDescent="0.2">
      <c r="B1108" s="86"/>
      <c r="C1108" s="52"/>
      <c r="D1108" s="52"/>
      <c r="E1108" s="52"/>
      <c r="F1108" s="52"/>
      <c r="G1108" s="52"/>
    </row>
    <row r="1109" spans="2:7" x14ac:dyDescent="0.2">
      <c r="B1109" s="86"/>
      <c r="C1109" s="52"/>
      <c r="D1109" s="52"/>
      <c r="E1109" s="52"/>
      <c r="F1109" s="52"/>
      <c r="G1109" s="52"/>
    </row>
    <row r="1110" spans="2:7" x14ac:dyDescent="0.2">
      <c r="B1110" s="86"/>
      <c r="C1110" s="52"/>
      <c r="D1110" s="52"/>
      <c r="E1110" s="52"/>
      <c r="F1110" s="52"/>
      <c r="G1110" s="52"/>
    </row>
    <row r="1111" spans="2:7" x14ac:dyDescent="0.2">
      <c r="B1111" s="86"/>
      <c r="C1111" s="52"/>
      <c r="D1111" s="52"/>
      <c r="E1111" s="52"/>
      <c r="F1111" s="52"/>
      <c r="G1111" s="52"/>
    </row>
    <row r="1112" spans="2:7" x14ac:dyDescent="0.2">
      <c r="B1112" s="86"/>
      <c r="C1112" s="52"/>
      <c r="D1112" s="52"/>
      <c r="E1112" s="52"/>
      <c r="F1112" s="52"/>
      <c r="G1112" s="52"/>
    </row>
    <row r="1113" spans="2:7" x14ac:dyDescent="0.2">
      <c r="B1113" s="86"/>
      <c r="C1113" s="52"/>
      <c r="D1113" s="52"/>
      <c r="E1113" s="52"/>
      <c r="F1113" s="52"/>
      <c r="G1113" s="52"/>
    </row>
    <row r="1114" spans="2:7" x14ac:dyDescent="0.2">
      <c r="B1114" s="86"/>
      <c r="C1114" s="52"/>
      <c r="D1114" s="52"/>
      <c r="E1114" s="52"/>
      <c r="F1114" s="52"/>
      <c r="G1114" s="52"/>
    </row>
    <row r="1115" spans="2:7" x14ac:dyDescent="0.2">
      <c r="B1115" s="86"/>
      <c r="C1115" s="52"/>
      <c r="D1115" s="52"/>
      <c r="E1115" s="52"/>
      <c r="F1115" s="52"/>
      <c r="G1115" s="52"/>
    </row>
    <row r="1116" spans="2:7" x14ac:dyDescent="0.2">
      <c r="B1116" s="86"/>
      <c r="C1116" s="52"/>
      <c r="D1116" s="52"/>
      <c r="E1116" s="52"/>
      <c r="F1116" s="52"/>
      <c r="G1116" s="52"/>
    </row>
    <row r="1117" spans="2:7" x14ac:dyDescent="0.2">
      <c r="B1117" s="86"/>
      <c r="C1117" s="52"/>
      <c r="D1117" s="52"/>
      <c r="E1117" s="52"/>
      <c r="F1117" s="52"/>
      <c r="G1117" s="52"/>
    </row>
    <row r="1118" spans="2:7" x14ac:dyDescent="0.2">
      <c r="B1118" s="86"/>
      <c r="C1118" s="52"/>
      <c r="D1118" s="52"/>
      <c r="E1118" s="52"/>
      <c r="F1118" s="52"/>
      <c r="G1118" s="52"/>
    </row>
    <row r="1119" spans="2:7" x14ac:dyDescent="0.2">
      <c r="B1119" s="86"/>
      <c r="C1119" s="52"/>
      <c r="D1119" s="52"/>
      <c r="E1119" s="52"/>
      <c r="F1119" s="52"/>
      <c r="G1119" s="52"/>
    </row>
    <row r="1120" spans="2:7" x14ac:dyDescent="0.2">
      <c r="B1120" s="86"/>
      <c r="C1120" s="52"/>
      <c r="D1120" s="52"/>
      <c r="E1120" s="52"/>
      <c r="F1120" s="52"/>
      <c r="G1120" s="52"/>
    </row>
    <row r="1121" spans="2:7" x14ac:dyDescent="0.2">
      <c r="B1121" s="86"/>
      <c r="C1121" s="52"/>
      <c r="D1121" s="52"/>
      <c r="E1121" s="52"/>
      <c r="F1121" s="52"/>
      <c r="G1121" s="52"/>
    </row>
    <row r="1122" spans="2:7" x14ac:dyDescent="0.2">
      <c r="B1122" s="86"/>
      <c r="C1122" s="52"/>
      <c r="D1122" s="52"/>
      <c r="E1122" s="52"/>
      <c r="F1122" s="52"/>
      <c r="G1122" s="52"/>
    </row>
    <row r="1123" spans="2:7" x14ac:dyDescent="0.2">
      <c r="B1123" s="86"/>
      <c r="C1123" s="52"/>
      <c r="D1123" s="52"/>
      <c r="E1123" s="52"/>
      <c r="F1123" s="52"/>
      <c r="G1123" s="52"/>
    </row>
    <row r="1124" spans="2:7" x14ac:dyDescent="0.2">
      <c r="B1124" s="86"/>
      <c r="C1124" s="52"/>
      <c r="D1124" s="52"/>
      <c r="E1124" s="52"/>
      <c r="F1124" s="52"/>
      <c r="G1124" s="52"/>
    </row>
    <row r="1125" spans="2:7" x14ac:dyDescent="0.2">
      <c r="B1125" s="86"/>
      <c r="C1125" s="52"/>
      <c r="D1125" s="52"/>
      <c r="E1125" s="52"/>
      <c r="F1125" s="52"/>
      <c r="G1125" s="52"/>
    </row>
    <row r="1126" spans="2:7" x14ac:dyDescent="0.2">
      <c r="B1126" s="86"/>
      <c r="C1126" s="52"/>
      <c r="D1126" s="52"/>
      <c r="E1126" s="52"/>
      <c r="F1126" s="52"/>
      <c r="G1126" s="52"/>
    </row>
    <row r="1127" spans="2:7" x14ac:dyDescent="0.2">
      <c r="B1127" s="86"/>
      <c r="C1127" s="52"/>
      <c r="D1127" s="52"/>
      <c r="E1127" s="52"/>
      <c r="F1127" s="52"/>
      <c r="G1127" s="52"/>
    </row>
    <row r="1128" spans="2:7" x14ac:dyDescent="0.2">
      <c r="B1128" s="86"/>
      <c r="C1128" s="52"/>
      <c r="D1128" s="52"/>
      <c r="E1128" s="52"/>
      <c r="F1128" s="52"/>
      <c r="G1128" s="52"/>
    </row>
    <row r="1129" spans="2:7" x14ac:dyDescent="0.2">
      <c r="B1129" s="86"/>
      <c r="C1129" s="52"/>
      <c r="D1129" s="52"/>
      <c r="E1129" s="52"/>
      <c r="F1129" s="52"/>
      <c r="G1129" s="52"/>
    </row>
    <row r="1130" spans="2:7" x14ac:dyDescent="0.2">
      <c r="B1130" s="86"/>
      <c r="C1130" s="52"/>
      <c r="D1130" s="52"/>
      <c r="E1130" s="52"/>
      <c r="F1130" s="52"/>
      <c r="G1130" s="52"/>
    </row>
    <row r="1131" spans="2:7" x14ac:dyDescent="0.2">
      <c r="B1131" s="86"/>
      <c r="C1131" s="52"/>
      <c r="D1131" s="52"/>
      <c r="E1131" s="52"/>
      <c r="F1131" s="52"/>
      <c r="G1131" s="52"/>
    </row>
    <row r="1132" spans="2:7" x14ac:dyDescent="0.2">
      <c r="B1132" s="86"/>
      <c r="C1132" s="52"/>
      <c r="D1132" s="52"/>
      <c r="E1132" s="52"/>
      <c r="F1132" s="52"/>
      <c r="G1132" s="52"/>
    </row>
    <row r="1133" spans="2:7" x14ac:dyDescent="0.2">
      <c r="B1133" s="86"/>
      <c r="C1133" s="52"/>
      <c r="D1133" s="52"/>
      <c r="E1133" s="52"/>
      <c r="F1133" s="52"/>
      <c r="G1133" s="52"/>
    </row>
    <row r="1134" spans="2:7" x14ac:dyDescent="0.2">
      <c r="B1134" s="86"/>
      <c r="C1134" s="52"/>
      <c r="D1134" s="52"/>
      <c r="E1134" s="52"/>
      <c r="F1134" s="52"/>
      <c r="G1134" s="52"/>
    </row>
    <row r="1135" spans="2:7" x14ac:dyDescent="0.2">
      <c r="B1135" s="86"/>
      <c r="C1135" s="52"/>
      <c r="D1135" s="52"/>
      <c r="E1135" s="52"/>
      <c r="F1135" s="52"/>
      <c r="G1135" s="52"/>
    </row>
    <row r="1136" spans="2:7" x14ac:dyDescent="0.2">
      <c r="B1136" s="86"/>
      <c r="C1136" s="52"/>
      <c r="D1136" s="52"/>
      <c r="E1136" s="52"/>
      <c r="F1136" s="52"/>
      <c r="G1136" s="52"/>
    </row>
    <row r="1137" spans="2:7" x14ac:dyDescent="0.2">
      <c r="B1137" s="86"/>
      <c r="C1137" s="52"/>
      <c r="D1137" s="52"/>
      <c r="E1137" s="52"/>
      <c r="F1137" s="52"/>
      <c r="G1137" s="52"/>
    </row>
    <row r="1138" spans="2:7" x14ac:dyDescent="0.2">
      <c r="B1138" s="86"/>
      <c r="C1138" s="52"/>
      <c r="D1138" s="52"/>
      <c r="E1138" s="52"/>
      <c r="F1138" s="52"/>
      <c r="G1138" s="52"/>
    </row>
    <row r="1139" spans="2:7" x14ac:dyDescent="0.2">
      <c r="B1139" s="86"/>
      <c r="C1139" s="52"/>
      <c r="D1139" s="52"/>
      <c r="E1139" s="52"/>
      <c r="F1139" s="52"/>
      <c r="G1139" s="52"/>
    </row>
    <row r="1140" spans="2:7" x14ac:dyDescent="0.2">
      <c r="B1140" s="86"/>
      <c r="C1140" s="52"/>
      <c r="D1140" s="52"/>
      <c r="E1140" s="52"/>
      <c r="F1140" s="52"/>
      <c r="G1140" s="52"/>
    </row>
    <row r="1141" spans="2:7" x14ac:dyDescent="0.2">
      <c r="B1141" s="86"/>
      <c r="C1141" s="52"/>
      <c r="D1141" s="52"/>
      <c r="E1141" s="52"/>
      <c r="F1141" s="52"/>
      <c r="G1141" s="52"/>
    </row>
    <row r="1142" spans="2:7" x14ac:dyDescent="0.2">
      <c r="B1142" s="86"/>
      <c r="C1142" s="52"/>
      <c r="D1142" s="52"/>
      <c r="E1142" s="52"/>
      <c r="F1142" s="52"/>
      <c r="G1142" s="52"/>
    </row>
    <row r="1143" spans="2:7" x14ac:dyDescent="0.2">
      <c r="B1143" s="86"/>
      <c r="C1143" s="52"/>
      <c r="D1143" s="52"/>
      <c r="E1143" s="52"/>
      <c r="F1143" s="52"/>
      <c r="G1143" s="52"/>
    </row>
    <row r="1144" spans="2:7" x14ac:dyDescent="0.2">
      <c r="B1144" s="86"/>
      <c r="C1144" s="52"/>
      <c r="D1144" s="52"/>
      <c r="E1144" s="52"/>
      <c r="F1144" s="52"/>
      <c r="G1144" s="52"/>
    </row>
    <row r="1145" spans="2:7" x14ac:dyDescent="0.2">
      <c r="B1145" s="86"/>
      <c r="C1145" s="52"/>
      <c r="D1145" s="52"/>
      <c r="E1145" s="52"/>
      <c r="F1145" s="52"/>
      <c r="G1145" s="52"/>
    </row>
    <row r="1146" spans="2:7" x14ac:dyDescent="0.2">
      <c r="B1146" s="86"/>
      <c r="C1146" s="52"/>
      <c r="D1146" s="52"/>
      <c r="E1146" s="52"/>
      <c r="F1146" s="52"/>
      <c r="G1146" s="52"/>
    </row>
    <row r="1147" spans="2:7" x14ac:dyDescent="0.2">
      <c r="B1147" s="86"/>
      <c r="C1147" s="52"/>
      <c r="D1147" s="52"/>
      <c r="E1147" s="52"/>
      <c r="F1147" s="52"/>
      <c r="G1147" s="52"/>
    </row>
    <row r="1148" spans="2:7" x14ac:dyDescent="0.2">
      <c r="B1148" s="86"/>
      <c r="C1148" s="52"/>
      <c r="D1148" s="52"/>
      <c r="E1148" s="52"/>
      <c r="F1148" s="52"/>
      <c r="G1148" s="52"/>
    </row>
    <row r="1149" spans="2:7" x14ac:dyDescent="0.2">
      <c r="B1149" s="86"/>
      <c r="C1149" s="52"/>
      <c r="D1149" s="52"/>
      <c r="E1149" s="52"/>
      <c r="F1149" s="52"/>
      <c r="G1149" s="52"/>
    </row>
    <row r="1150" spans="2:7" x14ac:dyDescent="0.2">
      <c r="B1150" s="86"/>
      <c r="C1150" s="52"/>
      <c r="D1150" s="52"/>
      <c r="E1150" s="52"/>
      <c r="F1150" s="52"/>
      <c r="G1150" s="52"/>
    </row>
    <row r="1151" spans="2:7" x14ac:dyDescent="0.2">
      <c r="B1151" s="86"/>
      <c r="C1151" s="52"/>
      <c r="D1151" s="52"/>
      <c r="E1151" s="52"/>
      <c r="F1151" s="52"/>
      <c r="G1151" s="52"/>
    </row>
    <row r="1152" spans="2:7" x14ac:dyDescent="0.2">
      <c r="B1152" s="86"/>
      <c r="C1152" s="52"/>
      <c r="D1152" s="52"/>
      <c r="E1152" s="52"/>
      <c r="F1152" s="52"/>
      <c r="G1152" s="52"/>
    </row>
    <row r="1153" spans="2:7" x14ac:dyDescent="0.2">
      <c r="B1153" s="86"/>
      <c r="C1153" s="52"/>
      <c r="D1153" s="52"/>
      <c r="E1153" s="52"/>
      <c r="F1153" s="52"/>
      <c r="G1153" s="52"/>
    </row>
    <row r="1154" spans="2:7" x14ac:dyDescent="0.2">
      <c r="B1154" s="86"/>
      <c r="C1154" s="52"/>
      <c r="D1154" s="52"/>
      <c r="E1154" s="52"/>
      <c r="F1154" s="52"/>
      <c r="G1154" s="52"/>
    </row>
    <row r="1155" spans="2:7" x14ac:dyDescent="0.2">
      <c r="B1155" s="86"/>
      <c r="C1155" s="52"/>
      <c r="D1155" s="52"/>
      <c r="E1155" s="52"/>
      <c r="F1155" s="52"/>
      <c r="G1155" s="52"/>
    </row>
    <row r="1156" spans="2:7" x14ac:dyDescent="0.2">
      <c r="B1156" s="86"/>
      <c r="C1156" s="52"/>
      <c r="D1156" s="52"/>
      <c r="E1156" s="52"/>
      <c r="F1156" s="52"/>
      <c r="G1156" s="52"/>
    </row>
    <row r="1157" spans="2:7" x14ac:dyDescent="0.2">
      <c r="B1157" s="86"/>
      <c r="C1157" s="52"/>
      <c r="D1157" s="52"/>
      <c r="E1157" s="52"/>
      <c r="F1157" s="52"/>
      <c r="G1157" s="52"/>
    </row>
    <row r="1158" spans="2:7" x14ac:dyDescent="0.2">
      <c r="B1158" s="86"/>
      <c r="C1158" s="52"/>
      <c r="D1158" s="52"/>
      <c r="E1158" s="52"/>
      <c r="F1158" s="52"/>
      <c r="G1158" s="52"/>
    </row>
    <row r="1159" spans="2:7" x14ac:dyDescent="0.2">
      <c r="B1159" s="86"/>
      <c r="C1159" s="52"/>
      <c r="D1159" s="52"/>
      <c r="E1159" s="52"/>
      <c r="F1159" s="52"/>
      <c r="G1159" s="52"/>
    </row>
    <row r="1160" spans="2:7" x14ac:dyDescent="0.2">
      <c r="B1160" s="86"/>
      <c r="C1160" s="52"/>
      <c r="D1160" s="52"/>
      <c r="E1160" s="52"/>
      <c r="F1160" s="52"/>
      <c r="G1160" s="52"/>
    </row>
    <row r="1161" spans="2:7" x14ac:dyDescent="0.2">
      <c r="B1161" s="86"/>
      <c r="C1161" s="52"/>
      <c r="D1161" s="52"/>
      <c r="E1161" s="52"/>
      <c r="F1161" s="52"/>
      <c r="G1161" s="52"/>
    </row>
    <row r="1162" spans="2:7" x14ac:dyDescent="0.2">
      <c r="B1162" s="86"/>
      <c r="C1162" s="52"/>
      <c r="D1162" s="52"/>
      <c r="E1162" s="52"/>
      <c r="F1162" s="52"/>
      <c r="G1162" s="52"/>
    </row>
    <row r="1163" spans="2:7" x14ac:dyDescent="0.2">
      <c r="B1163" s="86"/>
      <c r="C1163" s="52"/>
      <c r="D1163" s="52"/>
      <c r="E1163" s="52"/>
      <c r="F1163" s="52"/>
      <c r="G1163" s="52"/>
    </row>
    <row r="1164" spans="2:7" x14ac:dyDescent="0.2">
      <c r="B1164" s="86"/>
      <c r="C1164" s="52"/>
      <c r="D1164" s="52"/>
      <c r="E1164" s="52"/>
      <c r="F1164" s="52"/>
      <c r="G1164" s="52"/>
    </row>
    <row r="1165" spans="2:7" x14ac:dyDescent="0.2">
      <c r="B1165" s="86"/>
      <c r="C1165" s="52"/>
      <c r="D1165" s="52"/>
      <c r="E1165" s="52"/>
      <c r="F1165" s="52"/>
      <c r="G1165" s="52"/>
    </row>
    <row r="1166" spans="2:7" x14ac:dyDescent="0.2">
      <c r="B1166" s="86"/>
      <c r="C1166" s="52"/>
      <c r="D1166" s="52"/>
      <c r="E1166" s="52"/>
      <c r="F1166" s="52"/>
      <c r="G1166" s="52"/>
    </row>
    <row r="1167" spans="2:7" x14ac:dyDescent="0.2">
      <c r="B1167" s="86"/>
      <c r="C1167" s="52"/>
      <c r="D1167" s="52"/>
      <c r="E1167" s="52"/>
      <c r="F1167" s="52"/>
      <c r="G1167" s="52"/>
    </row>
    <row r="1168" spans="2:7" x14ac:dyDescent="0.2">
      <c r="B1168" s="86"/>
      <c r="C1168" s="52"/>
      <c r="D1168" s="52"/>
      <c r="E1168" s="52"/>
      <c r="F1168" s="52"/>
      <c r="G1168" s="52"/>
    </row>
    <row r="1169" spans="2:7" x14ac:dyDescent="0.2">
      <c r="B1169" s="86"/>
      <c r="C1169" s="52"/>
      <c r="D1169" s="52"/>
      <c r="E1169" s="52"/>
      <c r="F1169" s="52"/>
      <c r="G1169" s="52"/>
    </row>
    <row r="1170" spans="2:7" x14ac:dyDescent="0.2">
      <c r="B1170" s="86"/>
      <c r="C1170" s="52"/>
      <c r="D1170" s="52"/>
      <c r="E1170" s="52"/>
      <c r="F1170" s="52"/>
      <c r="G1170" s="52"/>
    </row>
    <row r="1171" spans="2:7" x14ac:dyDescent="0.2">
      <c r="B1171" s="86"/>
      <c r="C1171" s="52"/>
      <c r="D1171" s="52"/>
      <c r="E1171" s="52"/>
      <c r="F1171" s="52"/>
      <c r="G1171" s="52"/>
    </row>
    <row r="1172" spans="2:7" x14ac:dyDescent="0.2">
      <c r="B1172" s="86"/>
      <c r="C1172" s="52"/>
      <c r="D1172" s="52"/>
      <c r="E1172" s="52"/>
      <c r="F1172" s="52"/>
      <c r="G1172" s="52"/>
    </row>
    <row r="1173" spans="2:7" x14ac:dyDescent="0.2">
      <c r="B1173" s="86"/>
      <c r="C1173" s="52"/>
      <c r="D1173" s="52"/>
      <c r="E1173" s="52"/>
      <c r="F1173" s="52"/>
      <c r="G1173" s="52"/>
    </row>
    <row r="1174" spans="2:7" x14ac:dyDescent="0.2">
      <c r="B1174" s="86"/>
      <c r="C1174" s="52"/>
      <c r="D1174" s="52"/>
      <c r="E1174" s="52"/>
      <c r="F1174" s="52"/>
      <c r="G1174" s="52"/>
    </row>
    <row r="1175" spans="2:7" x14ac:dyDescent="0.2">
      <c r="B1175" s="86"/>
      <c r="C1175" s="52"/>
      <c r="D1175" s="52"/>
      <c r="E1175" s="52"/>
      <c r="F1175" s="52"/>
      <c r="G1175" s="52"/>
    </row>
    <row r="1176" spans="2:7" x14ac:dyDescent="0.2">
      <c r="B1176" s="86"/>
      <c r="C1176" s="52"/>
      <c r="D1176" s="52"/>
      <c r="E1176" s="52"/>
      <c r="F1176" s="52"/>
      <c r="G1176" s="52"/>
    </row>
    <row r="1177" spans="2:7" x14ac:dyDescent="0.2">
      <c r="B1177" s="86"/>
      <c r="C1177" s="52"/>
      <c r="D1177" s="52"/>
      <c r="E1177" s="52"/>
      <c r="F1177" s="52"/>
      <c r="G1177" s="52"/>
    </row>
    <row r="1178" spans="2:7" x14ac:dyDescent="0.2">
      <c r="B1178" s="86"/>
      <c r="C1178" s="52"/>
      <c r="D1178" s="52"/>
      <c r="E1178" s="52"/>
      <c r="F1178" s="52"/>
      <c r="G1178" s="52"/>
    </row>
    <row r="1179" spans="2:7" x14ac:dyDescent="0.2">
      <c r="B1179" s="86"/>
      <c r="C1179" s="52"/>
      <c r="D1179" s="52"/>
      <c r="E1179" s="52"/>
      <c r="F1179" s="52"/>
      <c r="G1179" s="52"/>
    </row>
    <row r="1180" spans="2:7" x14ac:dyDescent="0.2">
      <c r="B1180" s="86"/>
      <c r="C1180" s="52"/>
      <c r="D1180" s="52"/>
      <c r="E1180" s="52"/>
      <c r="F1180" s="52"/>
      <c r="G1180" s="52"/>
    </row>
    <row r="1181" spans="2:7" x14ac:dyDescent="0.2">
      <c r="B1181" s="86"/>
      <c r="C1181" s="52"/>
      <c r="D1181" s="52"/>
      <c r="E1181" s="52"/>
      <c r="F1181" s="52"/>
      <c r="G1181" s="52"/>
    </row>
    <row r="1182" spans="2:7" x14ac:dyDescent="0.2">
      <c r="B1182" s="86"/>
      <c r="C1182" s="52"/>
      <c r="D1182" s="52"/>
      <c r="E1182" s="52"/>
      <c r="F1182" s="52"/>
      <c r="G1182" s="52"/>
    </row>
    <row r="1183" spans="2:7" x14ac:dyDescent="0.2">
      <c r="B1183" s="86"/>
      <c r="C1183" s="52"/>
      <c r="D1183" s="52"/>
      <c r="E1183" s="52"/>
      <c r="F1183" s="52"/>
      <c r="G1183" s="52"/>
    </row>
    <row r="1184" spans="2:7" x14ac:dyDescent="0.2">
      <c r="B1184" s="86"/>
      <c r="C1184" s="52"/>
      <c r="D1184" s="52"/>
      <c r="E1184" s="52"/>
      <c r="F1184" s="52"/>
      <c r="G1184" s="52"/>
    </row>
    <row r="1185" spans="2:7" x14ac:dyDescent="0.2">
      <c r="B1185" s="86"/>
      <c r="C1185" s="52"/>
      <c r="D1185" s="52"/>
      <c r="E1185" s="52"/>
      <c r="F1185" s="52"/>
      <c r="G1185" s="52"/>
    </row>
    <row r="1186" spans="2:7" x14ac:dyDescent="0.2">
      <c r="B1186" s="86"/>
      <c r="C1186" s="52"/>
      <c r="D1186" s="52"/>
      <c r="E1186" s="52"/>
    </row>
    <row r="1187" spans="2:7" x14ac:dyDescent="0.2">
      <c r="B1187" s="86"/>
      <c r="C1187" s="52"/>
      <c r="D1187" s="52"/>
      <c r="E1187" s="52"/>
    </row>
    <row r="1188" spans="2:7" x14ac:dyDescent="0.2">
      <c r="B1188" s="86"/>
      <c r="C1188" s="52"/>
      <c r="D1188" s="52"/>
      <c r="E1188" s="52"/>
    </row>
    <row r="1189" spans="2:7" x14ac:dyDescent="0.2">
      <c r="B1189" s="86"/>
      <c r="C1189" s="52"/>
      <c r="D1189" s="52"/>
      <c r="E1189" s="52"/>
    </row>
    <row r="1190" spans="2:7" x14ac:dyDescent="0.2">
      <c r="B1190" s="86"/>
      <c r="C1190" s="52"/>
      <c r="D1190" s="52"/>
      <c r="E1190" s="52"/>
    </row>
    <row r="1191" spans="2:7" x14ac:dyDescent="0.2">
      <c r="B1191" s="86"/>
      <c r="C1191" s="52"/>
      <c r="D1191" s="52"/>
      <c r="E1191" s="52"/>
    </row>
    <row r="1192" spans="2:7" x14ac:dyDescent="0.2">
      <c r="B1192" s="86"/>
      <c r="C1192" s="52"/>
      <c r="D1192" s="52"/>
      <c r="E1192" s="52"/>
    </row>
    <row r="1193" spans="2:7" x14ac:dyDescent="0.2">
      <c r="B1193" s="86"/>
      <c r="C1193" s="52"/>
      <c r="D1193" s="52"/>
      <c r="E1193" s="52"/>
    </row>
    <row r="1194" spans="2:7" x14ac:dyDescent="0.2">
      <c r="B1194" s="86"/>
      <c r="C1194" s="52"/>
      <c r="D1194" s="52"/>
      <c r="E1194" s="52"/>
    </row>
    <row r="1195" spans="2:7" x14ac:dyDescent="0.2">
      <c r="B1195" s="86"/>
      <c r="C1195" s="52"/>
      <c r="D1195" s="52"/>
      <c r="E1195" s="52"/>
    </row>
    <row r="1196" spans="2:7" x14ac:dyDescent="0.2">
      <c r="B1196" s="86"/>
      <c r="C1196" s="52"/>
      <c r="D1196" s="52"/>
      <c r="E1196" s="52"/>
    </row>
    <row r="1197" spans="2:7" x14ac:dyDescent="0.2">
      <c r="B1197" s="86"/>
      <c r="C1197" s="52"/>
      <c r="D1197" s="52"/>
      <c r="E1197" s="52"/>
    </row>
    <row r="1198" spans="2:7" x14ac:dyDescent="0.2">
      <c r="B1198" s="86"/>
      <c r="C1198" s="52"/>
      <c r="D1198" s="52"/>
      <c r="E1198" s="52"/>
    </row>
    <row r="1199" spans="2:7" x14ac:dyDescent="0.2">
      <c r="B1199" s="86"/>
      <c r="C1199" s="52"/>
      <c r="D1199" s="52"/>
      <c r="E1199" s="52"/>
    </row>
    <row r="1200" spans="2:7" x14ac:dyDescent="0.2">
      <c r="B1200" s="86"/>
      <c r="C1200" s="52"/>
      <c r="D1200" s="52"/>
      <c r="E1200" s="52"/>
    </row>
    <row r="1201" spans="2:5" x14ac:dyDescent="0.2">
      <c r="B1201" s="86"/>
      <c r="C1201" s="52"/>
      <c r="D1201" s="52"/>
      <c r="E1201" s="52"/>
    </row>
    <row r="1202" spans="2:5" x14ac:dyDescent="0.2">
      <c r="B1202" s="86"/>
      <c r="C1202" s="52"/>
      <c r="D1202" s="52"/>
      <c r="E1202" s="52"/>
    </row>
    <row r="1203" spans="2:5" x14ac:dyDescent="0.2">
      <c r="B1203" s="86"/>
      <c r="C1203" s="52"/>
      <c r="D1203" s="52"/>
      <c r="E1203" s="52"/>
    </row>
    <row r="1204" spans="2:5" x14ac:dyDescent="0.2">
      <c r="B1204" s="86"/>
      <c r="C1204" s="52"/>
      <c r="D1204" s="52"/>
      <c r="E1204" s="52"/>
    </row>
    <row r="1205" spans="2:5" x14ac:dyDescent="0.2">
      <c r="B1205" s="86"/>
      <c r="C1205" s="52"/>
      <c r="D1205" s="52"/>
      <c r="E1205" s="52"/>
    </row>
    <row r="1206" spans="2:5" x14ac:dyDescent="0.2">
      <c r="B1206" s="86"/>
      <c r="C1206" s="52"/>
      <c r="D1206" s="52"/>
      <c r="E1206" s="52"/>
    </row>
    <row r="1207" spans="2:5" x14ac:dyDescent="0.2">
      <c r="B1207" s="86"/>
      <c r="C1207" s="52"/>
      <c r="D1207" s="52"/>
      <c r="E1207" s="52"/>
    </row>
    <row r="1208" spans="2:5" x14ac:dyDescent="0.2">
      <c r="B1208" s="86"/>
      <c r="C1208" s="52"/>
      <c r="D1208" s="52"/>
      <c r="E1208" s="52"/>
    </row>
    <row r="1209" spans="2:5" x14ac:dyDescent="0.2">
      <c r="B1209" s="86"/>
      <c r="C1209" s="52"/>
      <c r="D1209" s="52"/>
      <c r="E1209" s="52"/>
    </row>
    <row r="1210" spans="2:5" x14ac:dyDescent="0.2">
      <c r="B1210" s="86"/>
      <c r="C1210" s="52"/>
      <c r="D1210" s="52"/>
      <c r="E1210" s="52"/>
    </row>
    <row r="1211" spans="2:5" x14ac:dyDescent="0.2">
      <c r="B1211" s="86"/>
      <c r="C1211" s="52"/>
      <c r="D1211" s="52"/>
      <c r="E1211" s="52"/>
    </row>
    <row r="1212" spans="2:5" x14ac:dyDescent="0.2">
      <c r="B1212" s="86"/>
      <c r="C1212" s="52"/>
      <c r="D1212" s="52"/>
      <c r="E1212" s="52"/>
    </row>
    <row r="1213" spans="2:5" x14ac:dyDescent="0.2">
      <c r="B1213" s="86"/>
      <c r="C1213" s="52"/>
      <c r="D1213" s="52"/>
      <c r="E1213" s="52"/>
    </row>
    <row r="1214" spans="2:5" x14ac:dyDescent="0.2">
      <c r="B1214" s="86"/>
      <c r="C1214" s="52"/>
      <c r="D1214" s="52"/>
      <c r="E1214" s="52"/>
    </row>
    <row r="1215" spans="2:5" x14ac:dyDescent="0.2">
      <c r="B1215" s="86"/>
      <c r="C1215" s="52"/>
      <c r="D1215" s="52"/>
      <c r="E1215" s="52"/>
    </row>
    <row r="1216" spans="2:5" x14ac:dyDescent="0.2">
      <c r="B1216" s="86"/>
      <c r="C1216" s="52"/>
      <c r="D1216" s="52"/>
      <c r="E1216" s="52"/>
    </row>
    <row r="1217" spans="2:5" x14ac:dyDescent="0.2">
      <c r="B1217" s="86"/>
      <c r="C1217" s="52"/>
      <c r="D1217" s="52"/>
      <c r="E1217" s="52"/>
    </row>
    <row r="1218" spans="2:5" x14ac:dyDescent="0.2">
      <c r="B1218" s="86"/>
      <c r="C1218" s="52"/>
      <c r="D1218" s="52"/>
      <c r="E1218" s="52"/>
    </row>
    <row r="1219" spans="2:5" x14ac:dyDescent="0.2">
      <c r="B1219" s="86"/>
      <c r="C1219" s="52"/>
      <c r="D1219" s="52"/>
      <c r="E1219" s="52"/>
    </row>
    <row r="1220" spans="2:5" x14ac:dyDescent="0.2">
      <c r="B1220" s="86"/>
      <c r="C1220" s="52"/>
      <c r="D1220" s="52"/>
      <c r="E1220" s="52"/>
    </row>
    <row r="1221" spans="2:5" x14ac:dyDescent="0.2">
      <c r="B1221" s="86"/>
      <c r="C1221" s="52"/>
      <c r="D1221" s="52"/>
      <c r="E1221" s="52"/>
    </row>
    <row r="1222" spans="2:5" x14ac:dyDescent="0.2">
      <c r="B1222" s="86"/>
      <c r="C1222" s="52"/>
      <c r="D1222" s="52"/>
      <c r="E1222" s="52"/>
    </row>
    <row r="1223" spans="2:5" x14ac:dyDescent="0.2">
      <c r="B1223" s="86"/>
      <c r="C1223" s="52"/>
      <c r="D1223" s="52"/>
      <c r="E1223" s="52"/>
    </row>
    <row r="1224" spans="2:5" x14ac:dyDescent="0.2">
      <c r="B1224" s="86"/>
      <c r="C1224" s="52"/>
      <c r="D1224" s="52"/>
      <c r="E1224" s="52"/>
    </row>
    <row r="1225" spans="2:5" x14ac:dyDescent="0.2">
      <c r="B1225" s="86"/>
      <c r="C1225" s="52"/>
      <c r="D1225" s="52"/>
      <c r="E1225" s="52"/>
    </row>
    <row r="1226" spans="2:5" x14ac:dyDescent="0.2">
      <c r="B1226" s="86"/>
      <c r="C1226" s="52"/>
      <c r="D1226" s="52"/>
      <c r="E1226" s="52"/>
    </row>
    <row r="1227" spans="2:5" x14ac:dyDescent="0.2">
      <c r="B1227" s="86"/>
      <c r="C1227" s="52"/>
      <c r="D1227" s="52"/>
      <c r="E1227" s="52"/>
    </row>
    <row r="1228" spans="2:5" x14ac:dyDescent="0.2">
      <c r="B1228" s="86"/>
      <c r="C1228" s="52"/>
      <c r="D1228" s="52"/>
      <c r="E1228" s="52"/>
    </row>
    <row r="1229" spans="2:5" x14ac:dyDescent="0.2">
      <c r="B1229" s="86"/>
      <c r="C1229" s="52"/>
      <c r="D1229" s="52"/>
      <c r="E1229" s="52"/>
    </row>
    <row r="1230" spans="2:5" x14ac:dyDescent="0.2">
      <c r="B1230" s="86"/>
      <c r="C1230" s="52"/>
      <c r="D1230" s="52"/>
      <c r="E1230" s="52"/>
    </row>
    <row r="1231" spans="2:5" x14ac:dyDescent="0.2">
      <c r="B1231" s="86"/>
      <c r="C1231" s="52"/>
      <c r="D1231" s="52"/>
      <c r="E1231" s="52"/>
    </row>
    <row r="1232" spans="2:5" x14ac:dyDescent="0.2">
      <c r="B1232" s="86"/>
      <c r="C1232" s="52"/>
      <c r="D1232" s="52"/>
      <c r="E1232" s="52"/>
    </row>
    <row r="1233" spans="2:5" x14ac:dyDescent="0.2">
      <c r="B1233" s="86"/>
      <c r="C1233" s="52"/>
      <c r="D1233" s="52"/>
      <c r="E1233" s="52"/>
    </row>
    <row r="1234" spans="2:5" x14ac:dyDescent="0.2">
      <c r="B1234" s="86"/>
      <c r="C1234" s="52"/>
      <c r="D1234" s="52"/>
      <c r="E1234" s="52"/>
    </row>
    <row r="1235" spans="2:5" x14ac:dyDescent="0.2">
      <c r="B1235" s="86"/>
      <c r="C1235" s="52"/>
      <c r="D1235" s="52"/>
      <c r="E1235" s="52"/>
    </row>
    <row r="1236" spans="2:5" x14ac:dyDescent="0.2">
      <c r="B1236" s="86"/>
      <c r="C1236" s="52"/>
      <c r="D1236" s="52"/>
      <c r="E1236" s="52"/>
    </row>
    <row r="1237" spans="2:5" x14ac:dyDescent="0.2">
      <c r="B1237" s="86"/>
      <c r="C1237" s="52"/>
      <c r="D1237" s="52"/>
      <c r="E1237" s="52"/>
    </row>
    <row r="1238" spans="2:5" x14ac:dyDescent="0.2">
      <c r="B1238" s="86"/>
      <c r="C1238" s="52"/>
      <c r="D1238" s="52"/>
      <c r="E1238" s="52"/>
    </row>
    <row r="1239" spans="2:5" x14ac:dyDescent="0.2">
      <c r="B1239" s="86"/>
      <c r="C1239" s="52"/>
      <c r="D1239" s="52"/>
      <c r="E1239" s="52"/>
    </row>
    <row r="1240" spans="2:5" x14ac:dyDescent="0.2">
      <c r="B1240" s="86"/>
      <c r="C1240" s="52"/>
      <c r="D1240" s="52"/>
      <c r="E1240" s="52"/>
    </row>
    <row r="1241" spans="2:5" x14ac:dyDescent="0.2">
      <c r="B1241" s="86"/>
      <c r="C1241" s="52"/>
      <c r="D1241" s="52"/>
      <c r="E1241" s="52"/>
    </row>
    <row r="1242" spans="2:5" x14ac:dyDescent="0.2">
      <c r="B1242" s="86"/>
      <c r="C1242" s="52"/>
      <c r="D1242" s="52"/>
      <c r="E1242" s="52"/>
    </row>
    <row r="1243" spans="2:5" x14ac:dyDescent="0.2">
      <c r="B1243" s="86"/>
      <c r="C1243" s="52"/>
      <c r="D1243" s="52"/>
      <c r="E1243" s="52"/>
    </row>
    <row r="1244" spans="2:5" x14ac:dyDescent="0.2">
      <c r="B1244" s="86"/>
      <c r="C1244" s="52"/>
      <c r="D1244" s="52"/>
      <c r="E1244" s="52"/>
    </row>
    <row r="1245" spans="2:5" x14ac:dyDescent="0.2">
      <c r="B1245" s="86"/>
      <c r="C1245" s="52"/>
      <c r="D1245" s="52"/>
      <c r="E1245" s="52"/>
    </row>
    <row r="1246" spans="2:5" x14ac:dyDescent="0.2">
      <c r="B1246" s="86"/>
      <c r="C1246" s="52"/>
      <c r="D1246" s="52"/>
      <c r="E1246" s="52"/>
    </row>
    <row r="1247" spans="2:5" x14ac:dyDescent="0.2">
      <c r="B1247" s="86"/>
      <c r="C1247" s="52"/>
      <c r="D1247" s="52"/>
      <c r="E1247" s="52"/>
    </row>
    <row r="1248" spans="2:5" x14ac:dyDescent="0.2">
      <c r="B1248" s="86"/>
      <c r="C1248" s="52"/>
      <c r="D1248" s="52"/>
      <c r="E1248" s="52"/>
    </row>
    <row r="1249" spans="2:5" x14ac:dyDescent="0.2">
      <c r="B1249" s="86"/>
      <c r="C1249" s="52"/>
      <c r="D1249" s="52"/>
      <c r="E1249" s="52"/>
    </row>
    <row r="1250" spans="2:5" x14ac:dyDescent="0.2">
      <c r="B1250" s="86"/>
      <c r="C1250" s="52"/>
      <c r="D1250" s="52"/>
      <c r="E1250" s="52"/>
    </row>
    <row r="1251" spans="2:5" x14ac:dyDescent="0.2">
      <c r="B1251" s="86"/>
      <c r="C1251" s="52"/>
      <c r="D1251" s="52"/>
      <c r="E1251" s="52"/>
    </row>
    <row r="1252" spans="2:5" x14ac:dyDescent="0.2">
      <c r="B1252" s="86"/>
      <c r="C1252" s="52"/>
      <c r="D1252" s="52"/>
      <c r="E1252" s="52"/>
    </row>
    <row r="1253" spans="2:5" x14ac:dyDescent="0.2">
      <c r="B1253" s="86"/>
      <c r="C1253" s="52"/>
      <c r="D1253" s="52"/>
      <c r="E1253" s="52"/>
    </row>
    <row r="1254" spans="2:5" x14ac:dyDescent="0.2">
      <c r="B1254" s="86"/>
      <c r="C1254" s="52"/>
      <c r="D1254" s="52"/>
      <c r="E1254" s="52"/>
    </row>
    <row r="1255" spans="2:5" x14ac:dyDescent="0.2">
      <c r="B1255" s="86"/>
      <c r="C1255" s="52"/>
      <c r="D1255" s="52"/>
      <c r="E1255" s="52"/>
    </row>
    <row r="1256" spans="2:5" x14ac:dyDescent="0.2">
      <c r="B1256" s="86"/>
      <c r="C1256" s="52"/>
      <c r="D1256" s="52"/>
      <c r="E1256" s="52"/>
    </row>
    <row r="1257" spans="2:5" x14ac:dyDescent="0.2">
      <c r="B1257" s="86"/>
      <c r="C1257" s="52"/>
      <c r="D1257" s="52"/>
      <c r="E1257" s="52"/>
    </row>
    <row r="1258" spans="2:5" x14ac:dyDescent="0.2">
      <c r="B1258" s="86"/>
      <c r="C1258" s="52"/>
      <c r="D1258" s="52"/>
      <c r="E1258" s="52"/>
    </row>
    <row r="1259" spans="2:5" x14ac:dyDescent="0.2">
      <c r="B1259" s="86"/>
      <c r="C1259" s="52"/>
      <c r="D1259" s="52"/>
      <c r="E1259" s="52"/>
    </row>
    <row r="1260" spans="2:5" x14ac:dyDescent="0.2">
      <c r="B1260" s="86"/>
      <c r="C1260" s="52"/>
      <c r="D1260" s="52"/>
      <c r="E1260" s="52"/>
    </row>
    <row r="1261" spans="2:5" x14ac:dyDescent="0.2">
      <c r="B1261" s="86"/>
      <c r="C1261" s="52"/>
      <c r="D1261" s="52"/>
      <c r="E1261" s="52"/>
    </row>
    <row r="1262" spans="2:5" x14ac:dyDescent="0.2">
      <c r="B1262" s="86"/>
      <c r="C1262" s="52"/>
      <c r="D1262" s="52"/>
      <c r="E1262" s="52"/>
    </row>
    <row r="1263" spans="2:5" x14ac:dyDescent="0.2">
      <c r="B1263" s="86"/>
      <c r="C1263" s="52"/>
      <c r="D1263" s="52"/>
      <c r="E1263" s="52"/>
    </row>
    <row r="1264" spans="2:5" x14ac:dyDescent="0.2">
      <c r="B1264" s="86"/>
      <c r="C1264" s="52"/>
      <c r="D1264" s="52"/>
      <c r="E1264" s="52"/>
    </row>
    <row r="1265" spans="2:5" x14ac:dyDescent="0.2">
      <c r="B1265" s="86"/>
      <c r="C1265" s="52"/>
      <c r="D1265" s="52"/>
      <c r="E1265" s="52"/>
    </row>
    <row r="1266" spans="2:5" x14ac:dyDescent="0.2">
      <c r="B1266" s="86"/>
      <c r="C1266" s="52"/>
      <c r="D1266" s="52"/>
      <c r="E1266" s="52"/>
    </row>
    <row r="1267" spans="2:5" x14ac:dyDescent="0.2">
      <c r="B1267" s="86"/>
      <c r="C1267" s="52"/>
      <c r="D1267" s="52"/>
      <c r="E1267" s="52"/>
    </row>
    <row r="1268" spans="2:5" x14ac:dyDescent="0.2">
      <c r="B1268" s="86"/>
      <c r="C1268" s="52"/>
      <c r="D1268" s="52"/>
      <c r="E1268" s="52"/>
    </row>
    <row r="1269" spans="2:5" x14ac:dyDescent="0.2">
      <c r="B1269" s="86"/>
      <c r="C1269" s="52"/>
      <c r="D1269" s="52"/>
      <c r="E1269" s="52"/>
    </row>
    <row r="1270" spans="2:5" x14ac:dyDescent="0.2">
      <c r="B1270" s="86"/>
      <c r="C1270" s="52"/>
      <c r="D1270" s="52"/>
      <c r="E1270" s="52"/>
    </row>
    <row r="1271" spans="2:5" x14ac:dyDescent="0.2">
      <c r="B1271" s="86"/>
      <c r="C1271" s="52"/>
      <c r="D1271" s="52"/>
      <c r="E1271" s="52"/>
    </row>
    <row r="1272" spans="2:5" x14ac:dyDescent="0.2">
      <c r="B1272" s="86"/>
      <c r="C1272" s="52"/>
      <c r="D1272" s="52"/>
      <c r="E1272" s="52"/>
    </row>
    <row r="1273" spans="2:5" x14ac:dyDescent="0.2">
      <c r="B1273" s="86"/>
      <c r="C1273" s="52"/>
      <c r="D1273" s="52"/>
      <c r="E1273" s="52"/>
    </row>
    <row r="1274" spans="2:5" x14ac:dyDescent="0.2">
      <c r="B1274" s="86"/>
      <c r="C1274" s="52"/>
      <c r="D1274" s="52"/>
      <c r="E1274" s="52"/>
    </row>
    <row r="1275" spans="2:5" x14ac:dyDescent="0.2">
      <c r="B1275" s="86"/>
      <c r="C1275" s="52"/>
      <c r="D1275" s="52"/>
      <c r="E1275" s="52"/>
    </row>
    <row r="1276" spans="2:5" x14ac:dyDescent="0.2">
      <c r="B1276" s="86"/>
      <c r="C1276" s="52"/>
      <c r="D1276" s="52"/>
      <c r="E1276" s="52"/>
    </row>
    <row r="1277" spans="2:5" x14ac:dyDescent="0.2">
      <c r="B1277" s="86"/>
      <c r="C1277" s="52"/>
      <c r="D1277" s="52"/>
      <c r="E1277" s="52"/>
    </row>
    <row r="1278" spans="2:5" x14ac:dyDescent="0.2">
      <c r="B1278" s="86"/>
      <c r="C1278" s="52"/>
      <c r="D1278" s="52"/>
      <c r="E1278" s="52"/>
    </row>
    <row r="1279" spans="2:5" x14ac:dyDescent="0.2">
      <c r="B1279" s="86"/>
      <c r="C1279" s="52"/>
      <c r="D1279" s="52"/>
      <c r="E1279" s="52"/>
    </row>
    <row r="1280" spans="2:5" x14ac:dyDescent="0.2">
      <c r="B1280" s="86"/>
      <c r="C1280" s="52"/>
      <c r="D1280" s="52"/>
      <c r="E1280" s="52"/>
    </row>
    <row r="1281" spans="2:5" x14ac:dyDescent="0.2">
      <c r="B1281" s="86"/>
      <c r="C1281" s="52"/>
      <c r="D1281" s="52"/>
      <c r="E1281" s="52"/>
    </row>
    <row r="1282" spans="2:5" x14ac:dyDescent="0.2">
      <c r="B1282" s="86"/>
      <c r="C1282" s="52"/>
      <c r="D1282" s="52"/>
      <c r="E1282" s="52"/>
    </row>
    <row r="1283" spans="2:5" x14ac:dyDescent="0.2">
      <c r="B1283" s="86"/>
      <c r="C1283" s="52"/>
      <c r="D1283" s="52"/>
      <c r="E1283" s="52"/>
    </row>
    <row r="1284" spans="2:5" x14ac:dyDescent="0.2">
      <c r="B1284" s="86"/>
      <c r="C1284" s="52"/>
      <c r="D1284" s="52"/>
      <c r="E1284" s="52"/>
    </row>
    <row r="1285" spans="2:5" x14ac:dyDescent="0.2">
      <c r="B1285" s="86"/>
      <c r="C1285" s="52"/>
      <c r="D1285" s="52"/>
      <c r="E1285" s="52"/>
    </row>
    <row r="1286" spans="2:5" x14ac:dyDescent="0.2">
      <c r="B1286" s="86"/>
      <c r="C1286" s="52"/>
      <c r="D1286" s="52"/>
      <c r="E1286" s="52"/>
    </row>
    <row r="1287" spans="2:5" x14ac:dyDescent="0.2">
      <c r="B1287" s="86"/>
      <c r="C1287" s="52"/>
      <c r="D1287" s="52"/>
      <c r="E1287" s="52"/>
    </row>
    <row r="1288" spans="2:5" x14ac:dyDescent="0.2">
      <c r="B1288" s="86"/>
      <c r="C1288" s="52"/>
      <c r="D1288" s="52"/>
      <c r="E1288" s="52"/>
    </row>
    <row r="1289" spans="2:5" x14ac:dyDescent="0.2">
      <c r="B1289" s="86"/>
      <c r="C1289" s="52"/>
      <c r="D1289" s="52"/>
      <c r="E1289" s="52"/>
    </row>
    <row r="1290" spans="2:5" x14ac:dyDescent="0.2">
      <c r="B1290" s="86"/>
      <c r="C1290" s="52"/>
      <c r="D1290" s="52"/>
      <c r="E1290" s="52"/>
    </row>
    <row r="1291" spans="2:5" x14ac:dyDescent="0.2">
      <c r="B1291" s="86"/>
      <c r="C1291" s="52"/>
      <c r="D1291" s="52"/>
      <c r="E1291" s="52"/>
    </row>
    <row r="1292" spans="2:5" x14ac:dyDescent="0.2">
      <c r="B1292" s="86"/>
      <c r="C1292" s="52"/>
      <c r="D1292" s="52"/>
      <c r="E1292" s="52"/>
    </row>
    <row r="1293" spans="2:5" x14ac:dyDescent="0.2">
      <c r="B1293" s="86"/>
      <c r="C1293" s="52"/>
      <c r="D1293" s="52"/>
      <c r="E1293" s="52"/>
    </row>
    <row r="1294" spans="2:5" x14ac:dyDescent="0.2">
      <c r="B1294" s="86"/>
      <c r="C1294" s="52"/>
      <c r="D1294" s="52"/>
      <c r="E1294" s="52"/>
    </row>
    <row r="1295" spans="2:5" x14ac:dyDescent="0.2">
      <c r="B1295" s="86"/>
      <c r="C1295" s="52"/>
      <c r="D1295" s="52"/>
      <c r="E1295" s="52"/>
    </row>
    <row r="1296" spans="2:5" x14ac:dyDescent="0.2">
      <c r="B1296" s="86"/>
      <c r="C1296" s="52"/>
      <c r="D1296" s="52"/>
      <c r="E1296" s="52"/>
    </row>
    <row r="1297" spans="2:5" x14ac:dyDescent="0.2">
      <c r="B1297" s="86"/>
      <c r="C1297" s="52"/>
      <c r="D1297" s="52"/>
      <c r="E1297" s="52"/>
    </row>
    <row r="1298" spans="2:5" x14ac:dyDescent="0.2">
      <c r="B1298" s="86"/>
      <c r="C1298" s="52"/>
      <c r="D1298" s="52"/>
      <c r="E1298" s="52"/>
    </row>
    <row r="1299" spans="2:5" x14ac:dyDescent="0.2">
      <c r="B1299" s="86"/>
      <c r="C1299" s="52"/>
      <c r="D1299" s="52"/>
      <c r="E1299" s="52"/>
    </row>
    <row r="1300" spans="2:5" x14ac:dyDescent="0.2">
      <c r="B1300" s="86"/>
      <c r="C1300" s="52"/>
      <c r="D1300" s="52"/>
      <c r="E1300" s="52"/>
    </row>
    <row r="1301" spans="2:5" x14ac:dyDescent="0.2">
      <c r="B1301" s="86"/>
      <c r="C1301" s="52"/>
      <c r="D1301" s="52"/>
      <c r="E1301" s="52"/>
    </row>
    <row r="1302" spans="2:5" x14ac:dyDescent="0.2">
      <c r="B1302" s="86"/>
      <c r="C1302" s="52"/>
      <c r="D1302" s="52"/>
      <c r="E1302" s="52"/>
    </row>
    <row r="1303" spans="2:5" x14ac:dyDescent="0.2">
      <c r="B1303" s="86"/>
      <c r="C1303" s="52"/>
      <c r="D1303" s="52"/>
      <c r="E1303" s="52"/>
    </row>
    <row r="1304" spans="2:5" x14ac:dyDescent="0.2">
      <c r="B1304" s="86"/>
      <c r="C1304" s="52"/>
      <c r="D1304" s="52"/>
      <c r="E1304" s="52"/>
    </row>
    <row r="1305" spans="2:5" x14ac:dyDescent="0.2">
      <c r="B1305" s="86"/>
      <c r="C1305" s="52"/>
      <c r="D1305" s="52"/>
      <c r="E1305" s="52"/>
    </row>
    <row r="1306" spans="2:5" x14ac:dyDescent="0.2">
      <c r="B1306" s="86"/>
      <c r="C1306" s="52"/>
      <c r="D1306" s="52"/>
      <c r="E1306" s="52"/>
    </row>
    <row r="1307" spans="2:5" x14ac:dyDescent="0.2">
      <c r="B1307" s="86"/>
      <c r="C1307" s="52"/>
      <c r="D1307" s="52"/>
      <c r="E1307" s="52"/>
    </row>
    <row r="1308" spans="2:5" x14ac:dyDescent="0.2">
      <c r="B1308" s="86"/>
      <c r="C1308" s="52"/>
      <c r="D1308" s="52"/>
      <c r="E1308" s="52"/>
    </row>
    <row r="1309" spans="2:5" x14ac:dyDescent="0.2">
      <c r="B1309" s="86"/>
      <c r="C1309" s="52"/>
      <c r="D1309" s="52"/>
      <c r="E1309" s="52"/>
    </row>
    <row r="1310" spans="2:5" x14ac:dyDescent="0.2">
      <c r="B1310" s="86"/>
      <c r="C1310" s="52"/>
      <c r="D1310" s="52"/>
      <c r="E1310" s="52"/>
    </row>
    <row r="1311" spans="2:5" x14ac:dyDescent="0.2">
      <c r="B1311" s="86"/>
      <c r="C1311" s="52"/>
      <c r="D1311" s="52"/>
      <c r="E1311" s="52"/>
    </row>
    <row r="1312" spans="2:5" x14ac:dyDescent="0.2">
      <c r="B1312" s="86"/>
      <c r="C1312" s="52"/>
      <c r="D1312" s="52"/>
      <c r="E1312" s="52"/>
    </row>
    <row r="1313" spans="2:5" x14ac:dyDescent="0.2">
      <c r="B1313" s="86"/>
      <c r="C1313" s="52"/>
      <c r="D1313" s="52"/>
      <c r="E1313" s="52"/>
    </row>
    <row r="1314" spans="2:5" x14ac:dyDescent="0.2">
      <c r="B1314" s="86"/>
      <c r="C1314" s="52"/>
      <c r="D1314" s="52"/>
      <c r="E1314" s="52"/>
    </row>
    <row r="1315" spans="2:5" x14ac:dyDescent="0.2">
      <c r="B1315" s="86"/>
      <c r="C1315" s="52"/>
      <c r="D1315" s="52"/>
      <c r="E1315" s="52"/>
    </row>
    <row r="1316" spans="2:5" x14ac:dyDescent="0.2">
      <c r="B1316" s="86"/>
      <c r="C1316" s="52"/>
      <c r="D1316" s="52"/>
      <c r="E1316" s="52"/>
    </row>
    <row r="1317" spans="2:5" x14ac:dyDescent="0.2">
      <c r="B1317" s="86"/>
      <c r="C1317" s="52"/>
      <c r="D1317" s="52"/>
      <c r="E1317" s="52"/>
    </row>
    <row r="1318" spans="2:5" x14ac:dyDescent="0.2">
      <c r="B1318" s="86"/>
      <c r="C1318" s="52"/>
      <c r="D1318" s="52"/>
      <c r="E1318" s="52"/>
    </row>
    <row r="1319" spans="2:5" x14ac:dyDescent="0.2">
      <c r="B1319" s="86"/>
      <c r="C1319" s="52"/>
      <c r="D1319" s="52"/>
      <c r="E1319" s="52"/>
    </row>
    <row r="1320" spans="2:5" x14ac:dyDescent="0.2">
      <c r="B1320" s="86"/>
      <c r="C1320" s="52"/>
      <c r="D1320" s="52"/>
      <c r="E1320" s="52"/>
    </row>
    <row r="1321" spans="2:5" x14ac:dyDescent="0.2">
      <c r="B1321" s="86"/>
      <c r="C1321" s="52"/>
      <c r="D1321" s="52"/>
      <c r="E1321" s="52"/>
    </row>
    <row r="1322" spans="2:5" x14ac:dyDescent="0.2">
      <c r="B1322" s="86"/>
      <c r="C1322" s="52"/>
      <c r="D1322" s="52"/>
      <c r="E1322" s="52"/>
    </row>
    <row r="1323" spans="2:5" x14ac:dyDescent="0.2">
      <c r="B1323" s="86"/>
      <c r="C1323" s="52"/>
      <c r="D1323" s="52"/>
      <c r="E1323" s="52"/>
    </row>
    <row r="1324" spans="2:5" x14ac:dyDescent="0.2">
      <c r="B1324" s="86"/>
      <c r="C1324" s="52"/>
      <c r="D1324" s="52"/>
      <c r="E1324" s="52"/>
    </row>
    <row r="1325" spans="2:5" x14ac:dyDescent="0.2">
      <c r="B1325" s="86"/>
      <c r="C1325" s="52"/>
      <c r="D1325" s="52"/>
      <c r="E1325" s="52"/>
    </row>
    <row r="1326" spans="2:5" x14ac:dyDescent="0.2">
      <c r="B1326" s="86"/>
      <c r="C1326" s="52"/>
      <c r="D1326" s="52"/>
      <c r="E1326" s="52"/>
    </row>
    <row r="1327" spans="2:5" x14ac:dyDescent="0.2">
      <c r="B1327" s="86"/>
      <c r="C1327" s="52"/>
      <c r="D1327" s="52"/>
      <c r="E1327" s="52"/>
    </row>
    <row r="1328" spans="2:5" x14ac:dyDescent="0.2">
      <c r="B1328" s="86"/>
      <c r="C1328" s="52"/>
      <c r="D1328" s="52"/>
      <c r="E1328" s="52"/>
    </row>
    <row r="1329" spans="2:5" x14ac:dyDescent="0.2">
      <c r="B1329" s="86"/>
      <c r="C1329" s="52"/>
      <c r="D1329" s="52"/>
      <c r="E1329" s="52"/>
    </row>
    <row r="1330" spans="2:5" x14ac:dyDescent="0.2">
      <c r="B1330" s="86"/>
      <c r="C1330" s="52"/>
      <c r="D1330" s="52"/>
      <c r="E1330" s="52"/>
    </row>
    <row r="1331" spans="2:5" x14ac:dyDescent="0.2">
      <c r="B1331" s="86"/>
      <c r="C1331" s="52"/>
      <c r="D1331" s="52"/>
      <c r="E1331" s="52"/>
    </row>
    <row r="1332" spans="2:5" x14ac:dyDescent="0.2">
      <c r="B1332" s="86"/>
      <c r="C1332" s="52"/>
      <c r="D1332" s="52"/>
      <c r="E1332" s="52"/>
    </row>
    <row r="1333" spans="2:5" x14ac:dyDescent="0.2">
      <c r="B1333" s="86"/>
      <c r="C1333" s="52"/>
      <c r="D1333" s="52"/>
      <c r="E1333" s="52"/>
    </row>
    <row r="1334" spans="2:5" x14ac:dyDescent="0.2">
      <c r="B1334" s="86"/>
      <c r="C1334" s="52"/>
      <c r="D1334" s="52"/>
      <c r="E1334" s="52"/>
    </row>
    <row r="1335" spans="2:5" x14ac:dyDescent="0.2">
      <c r="B1335" s="86"/>
      <c r="C1335" s="52"/>
      <c r="D1335" s="52"/>
      <c r="E1335" s="52"/>
    </row>
    <row r="1336" spans="2:5" x14ac:dyDescent="0.2">
      <c r="B1336" s="86"/>
      <c r="C1336" s="52"/>
      <c r="D1336" s="52"/>
      <c r="E1336" s="52"/>
    </row>
    <row r="1337" spans="2:5" x14ac:dyDescent="0.2">
      <c r="B1337" s="86"/>
      <c r="C1337" s="52"/>
      <c r="D1337" s="52"/>
      <c r="E1337" s="52"/>
    </row>
    <row r="1338" spans="2:5" x14ac:dyDescent="0.2">
      <c r="B1338" s="86"/>
      <c r="C1338" s="52"/>
      <c r="D1338" s="52"/>
      <c r="E1338" s="52"/>
    </row>
    <row r="1339" spans="2:5" x14ac:dyDescent="0.2">
      <c r="B1339" s="86"/>
      <c r="C1339" s="52"/>
      <c r="D1339" s="52"/>
      <c r="E1339" s="52"/>
    </row>
    <row r="1340" spans="2:5" x14ac:dyDescent="0.2">
      <c r="B1340" s="86"/>
      <c r="C1340" s="52"/>
      <c r="D1340" s="52"/>
      <c r="E1340" s="52"/>
    </row>
    <row r="1341" spans="2:5" x14ac:dyDescent="0.2">
      <c r="B1341" s="86"/>
      <c r="C1341" s="52"/>
      <c r="D1341" s="52"/>
      <c r="E1341" s="52"/>
    </row>
    <row r="1342" spans="2:5" x14ac:dyDescent="0.2">
      <c r="B1342" s="86"/>
      <c r="C1342" s="52"/>
      <c r="D1342" s="52"/>
      <c r="E1342" s="52"/>
    </row>
    <row r="1343" spans="2:5" x14ac:dyDescent="0.2">
      <c r="B1343" s="86"/>
      <c r="C1343" s="52"/>
      <c r="D1343" s="52"/>
      <c r="E1343" s="52"/>
    </row>
    <row r="1344" spans="2:5" x14ac:dyDescent="0.2">
      <c r="B1344" s="86"/>
      <c r="C1344" s="52"/>
      <c r="D1344" s="52"/>
      <c r="E1344" s="52"/>
    </row>
    <row r="1345" spans="2:5" x14ac:dyDescent="0.2">
      <c r="B1345" s="86"/>
      <c r="C1345" s="52"/>
      <c r="D1345" s="52"/>
      <c r="E1345" s="52"/>
    </row>
    <row r="1346" spans="2:5" x14ac:dyDescent="0.2">
      <c r="B1346" s="86"/>
      <c r="C1346" s="52"/>
      <c r="D1346" s="52"/>
      <c r="E1346" s="52"/>
    </row>
    <row r="1347" spans="2:5" x14ac:dyDescent="0.2">
      <c r="B1347" s="86"/>
      <c r="C1347" s="52"/>
      <c r="D1347" s="52"/>
      <c r="E1347" s="52"/>
    </row>
    <row r="1348" spans="2:5" x14ac:dyDescent="0.2">
      <c r="B1348" s="86"/>
      <c r="C1348" s="52"/>
      <c r="D1348" s="52"/>
      <c r="E1348" s="52"/>
    </row>
    <row r="1349" spans="2:5" x14ac:dyDescent="0.2">
      <c r="B1349" s="86"/>
      <c r="C1349" s="52"/>
      <c r="D1349" s="52"/>
      <c r="E1349" s="52"/>
    </row>
    <row r="1350" spans="2:5" x14ac:dyDescent="0.2">
      <c r="B1350" s="86"/>
      <c r="C1350" s="52"/>
      <c r="D1350" s="52"/>
      <c r="E1350" s="52"/>
    </row>
    <row r="1351" spans="2:5" x14ac:dyDescent="0.2">
      <c r="B1351" s="86"/>
      <c r="C1351" s="52"/>
      <c r="D1351" s="52"/>
      <c r="E1351" s="52"/>
    </row>
    <row r="1352" spans="2:5" x14ac:dyDescent="0.2">
      <c r="B1352" s="86"/>
      <c r="C1352" s="52"/>
      <c r="D1352" s="52"/>
      <c r="E1352" s="52"/>
    </row>
    <row r="1353" spans="2:5" x14ac:dyDescent="0.2">
      <c r="B1353" s="86"/>
      <c r="C1353" s="52"/>
      <c r="D1353" s="52"/>
      <c r="E1353" s="52"/>
    </row>
    <row r="1354" spans="2:5" x14ac:dyDescent="0.2">
      <c r="B1354" s="86"/>
      <c r="C1354" s="52"/>
      <c r="D1354" s="52"/>
      <c r="E1354" s="52"/>
    </row>
    <row r="1355" spans="2:5" x14ac:dyDescent="0.2">
      <c r="B1355" s="86"/>
      <c r="C1355" s="52"/>
      <c r="D1355" s="52"/>
      <c r="E1355" s="52"/>
    </row>
    <row r="1356" spans="2:5" x14ac:dyDescent="0.2">
      <c r="B1356" s="86"/>
      <c r="C1356" s="52"/>
      <c r="D1356" s="52"/>
      <c r="E1356" s="52"/>
    </row>
    <row r="1357" spans="2:5" x14ac:dyDescent="0.2">
      <c r="B1357" s="86"/>
      <c r="C1357" s="52"/>
      <c r="D1357" s="52"/>
      <c r="E1357" s="52"/>
    </row>
    <row r="1358" spans="2:5" x14ac:dyDescent="0.2">
      <c r="B1358" s="86"/>
      <c r="C1358" s="52"/>
      <c r="D1358" s="52"/>
      <c r="E1358" s="52"/>
    </row>
    <row r="1359" spans="2:5" x14ac:dyDescent="0.2">
      <c r="B1359" s="86"/>
      <c r="C1359" s="52"/>
      <c r="D1359" s="52"/>
      <c r="E1359" s="52"/>
    </row>
    <row r="1360" spans="2:5" x14ac:dyDescent="0.2">
      <c r="B1360" s="86"/>
      <c r="C1360" s="52"/>
      <c r="D1360" s="52"/>
      <c r="E1360" s="52"/>
    </row>
    <row r="1361" spans="2:5" x14ac:dyDescent="0.2">
      <c r="B1361" s="86"/>
      <c r="C1361" s="52"/>
      <c r="D1361" s="52"/>
      <c r="E1361" s="52"/>
    </row>
    <row r="1362" spans="2:5" x14ac:dyDescent="0.2">
      <c r="B1362" s="86"/>
      <c r="C1362" s="52"/>
      <c r="D1362" s="52"/>
      <c r="E1362" s="52"/>
    </row>
    <row r="1363" spans="2:5" x14ac:dyDescent="0.2">
      <c r="B1363" s="86"/>
      <c r="C1363" s="52"/>
      <c r="D1363" s="52"/>
      <c r="E1363" s="52"/>
    </row>
    <row r="1364" spans="2:5" x14ac:dyDescent="0.2">
      <c r="B1364" s="86"/>
      <c r="C1364" s="52"/>
      <c r="D1364" s="52"/>
      <c r="E1364" s="52"/>
    </row>
    <row r="1365" spans="2:5" x14ac:dyDescent="0.2">
      <c r="B1365" s="86"/>
      <c r="C1365" s="52"/>
      <c r="D1365" s="52"/>
      <c r="E1365" s="52"/>
    </row>
    <row r="1366" spans="2:5" x14ac:dyDescent="0.2">
      <c r="B1366" s="86"/>
      <c r="C1366" s="52"/>
      <c r="D1366" s="52"/>
      <c r="E1366" s="52"/>
    </row>
    <row r="1367" spans="2:5" x14ac:dyDescent="0.2">
      <c r="B1367" s="86"/>
      <c r="C1367" s="52"/>
      <c r="D1367" s="52"/>
      <c r="E1367" s="52"/>
    </row>
    <row r="1368" spans="2:5" x14ac:dyDescent="0.2">
      <c r="B1368" s="86"/>
      <c r="C1368" s="52"/>
      <c r="D1368" s="52"/>
      <c r="E1368" s="52"/>
    </row>
    <row r="1369" spans="2:5" x14ac:dyDescent="0.2">
      <c r="B1369" s="86"/>
      <c r="C1369" s="52"/>
      <c r="D1369" s="52"/>
      <c r="E1369" s="52"/>
    </row>
    <row r="1370" spans="2:5" x14ac:dyDescent="0.2">
      <c r="B1370" s="86"/>
      <c r="C1370" s="52"/>
      <c r="D1370" s="52"/>
      <c r="E1370" s="52"/>
    </row>
    <row r="1371" spans="2:5" x14ac:dyDescent="0.2">
      <c r="B1371" s="86"/>
      <c r="C1371" s="52"/>
      <c r="D1371" s="52"/>
      <c r="E1371" s="52"/>
    </row>
    <row r="1372" spans="2:5" x14ac:dyDescent="0.2">
      <c r="B1372" s="86"/>
      <c r="C1372" s="52"/>
      <c r="D1372" s="52"/>
      <c r="E1372" s="52"/>
    </row>
    <row r="1373" spans="2:5" x14ac:dyDescent="0.2">
      <c r="B1373" s="86"/>
      <c r="C1373" s="52"/>
      <c r="D1373" s="52"/>
      <c r="E1373" s="52"/>
    </row>
    <row r="1374" spans="2:5" x14ac:dyDescent="0.2">
      <c r="B1374" s="86"/>
      <c r="C1374" s="52"/>
      <c r="D1374" s="52"/>
      <c r="E1374" s="52"/>
    </row>
    <row r="1375" spans="2:5" x14ac:dyDescent="0.2">
      <c r="B1375" s="86"/>
      <c r="C1375" s="52"/>
      <c r="D1375" s="52"/>
      <c r="E1375" s="52"/>
    </row>
    <row r="1376" spans="2:5" x14ac:dyDescent="0.2">
      <c r="B1376" s="86"/>
      <c r="C1376" s="52"/>
      <c r="D1376" s="52"/>
      <c r="E1376" s="52"/>
    </row>
    <row r="1377" spans="2:5" x14ac:dyDescent="0.2">
      <c r="B1377" s="86"/>
      <c r="C1377" s="52"/>
      <c r="D1377" s="52"/>
      <c r="E1377" s="52"/>
    </row>
    <row r="1378" spans="2:5" x14ac:dyDescent="0.2">
      <c r="B1378" s="86"/>
      <c r="C1378" s="52"/>
      <c r="D1378" s="52"/>
      <c r="E1378" s="52"/>
    </row>
    <row r="1379" spans="2:5" x14ac:dyDescent="0.2">
      <c r="B1379" s="86"/>
      <c r="C1379" s="52"/>
      <c r="D1379" s="52"/>
      <c r="E1379" s="52"/>
    </row>
    <row r="1380" spans="2:5" x14ac:dyDescent="0.2">
      <c r="B1380" s="86"/>
      <c r="C1380" s="52"/>
      <c r="D1380" s="52"/>
      <c r="E1380" s="52"/>
    </row>
    <row r="1381" spans="2:5" x14ac:dyDescent="0.2">
      <c r="B1381" s="86"/>
      <c r="C1381" s="52"/>
      <c r="D1381" s="52"/>
      <c r="E1381" s="52"/>
    </row>
    <row r="1382" spans="2:5" x14ac:dyDescent="0.2">
      <c r="B1382" s="86"/>
      <c r="C1382" s="52"/>
      <c r="D1382" s="52"/>
      <c r="E1382" s="52"/>
    </row>
    <row r="1383" spans="2:5" x14ac:dyDescent="0.2">
      <c r="B1383" s="86"/>
      <c r="C1383" s="52"/>
      <c r="D1383" s="52"/>
      <c r="E1383" s="52"/>
    </row>
    <row r="1384" spans="2:5" x14ac:dyDescent="0.2">
      <c r="B1384" s="86"/>
      <c r="C1384" s="52"/>
      <c r="D1384" s="52"/>
      <c r="E1384" s="52"/>
    </row>
    <row r="1385" spans="2:5" x14ac:dyDescent="0.2">
      <c r="B1385" s="86"/>
      <c r="C1385" s="52"/>
      <c r="D1385" s="52"/>
      <c r="E1385" s="52"/>
    </row>
    <row r="1386" spans="2:5" x14ac:dyDescent="0.2">
      <c r="B1386" s="86"/>
      <c r="C1386" s="52"/>
      <c r="D1386" s="52"/>
      <c r="E1386" s="52"/>
    </row>
    <row r="1387" spans="2:5" x14ac:dyDescent="0.2">
      <c r="B1387" s="86"/>
      <c r="C1387" s="52"/>
      <c r="D1387" s="52"/>
      <c r="E1387" s="52"/>
    </row>
    <row r="1388" spans="2:5" x14ac:dyDescent="0.2">
      <c r="B1388" s="86"/>
      <c r="C1388" s="52"/>
      <c r="D1388" s="52"/>
      <c r="E1388" s="52"/>
    </row>
    <row r="1389" spans="2:5" x14ac:dyDescent="0.2">
      <c r="B1389" s="86"/>
      <c r="C1389" s="52"/>
      <c r="D1389" s="52"/>
      <c r="E1389" s="52"/>
    </row>
    <row r="1390" spans="2:5" x14ac:dyDescent="0.2">
      <c r="B1390" s="86"/>
      <c r="C1390" s="52"/>
      <c r="D1390" s="52"/>
      <c r="E1390" s="52"/>
    </row>
    <row r="1391" spans="2:5" x14ac:dyDescent="0.2">
      <c r="B1391" s="86"/>
      <c r="C1391" s="52"/>
      <c r="D1391" s="52"/>
      <c r="E1391" s="52"/>
    </row>
    <row r="1392" spans="2:5" x14ac:dyDescent="0.2">
      <c r="B1392" s="86"/>
      <c r="C1392" s="52"/>
      <c r="D1392" s="52"/>
      <c r="E1392" s="52"/>
    </row>
    <row r="1393" spans="2:5" x14ac:dyDescent="0.2">
      <c r="B1393" s="86"/>
      <c r="C1393" s="52"/>
      <c r="D1393" s="52"/>
      <c r="E1393" s="52"/>
    </row>
    <row r="1394" spans="2:5" x14ac:dyDescent="0.2">
      <c r="B1394" s="86"/>
      <c r="C1394" s="52"/>
      <c r="D1394" s="52"/>
      <c r="E1394" s="52"/>
    </row>
    <row r="1395" spans="2:5" x14ac:dyDescent="0.2">
      <c r="B1395" s="86"/>
      <c r="C1395" s="52"/>
      <c r="D1395" s="52"/>
      <c r="E1395" s="52"/>
    </row>
    <row r="1396" spans="2:5" x14ac:dyDescent="0.2">
      <c r="B1396" s="86"/>
      <c r="C1396" s="52"/>
      <c r="D1396" s="52"/>
      <c r="E1396" s="52"/>
    </row>
    <row r="1397" spans="2:5" x14ac:dyDescent="0.2">
      <c r="B1397" s="86"/>
      <c r="C1397" s="52"/>
      <c r="D1397" s="52"/>
      <c r="E1397" s="52"/>
    </row>
    <row r="1398" spans="2:5" x14ac:dyDescent="0.2">
      <c r="B1398" s="86"/>
      <c r="C1398" s="52"/>
      <c r="D1398" s="52"/>
      <c r="E1398" s="52"/>
    </row>
    <row r="1399" spans="2:5" x14ac:dyDescent="0.2">
      <c r="B1399" s="86"/>
      <c r="C1399" s="52"/>
      <c r="D1399" s="52"/>
      <c r="E1399" s="52"/>
    </row>
    <row r="1400" spans="2:5" x14ac:dyDescent="0.2">
      <c r="B1400" s="86"/>
      <c r="C1400" s="52"/>
      <c r="D1400" s="52"/>
      <c r="E1400" s="52"/>
    </row>
    <row r="1401" spans="2:5" x14ac:dyDescent="0.2">
      <c r="B1401" s="86"/>
      <c r="C1401" s="52"/>
      <c r="D1401" s="52"/>
      <c r="E1401" s="52"/>
    </row>
    <row r="1402" spans="2:5" x14ac:dyDescent="0.2">
      <c r="B1402" s="86"/>
      <c r="C1402" s="52"/>
      <c r="D1402" s="52"/>
      <c r="E1402" s="52"/>
    </row>
    <row r="1403" spans="2:5" x14ac:dyDescent="0.2">
      <c r="B1403" s="86"/>
      <c r="C1403" s="52"/>
      <c r="D1403" s="52"/>
      <c r="E1403" s="52"/>
    </row>
    <row r="1404" spans="2:5" x14ac:dyDescent="0.2">
      <c r="B1404" s="86"/>
      <c r="C1404" s="52"/>
      <c r="D1404" s="52"/>
      <c r="E1404" s="52"/>
    </row>
    <row r="1405" spans="2:5" x14ac:dyDescent="0.2">
      <c r="B1405" s="86"/>
      <c r="C1405" s="52"/>
      <c r="D1405" s="52"/>
      <c r="E1405" s="52"/>
    </row>
    <row r="1406" spans="2:5" x14ac:dyDescent="0.2">
      <c r="B1406" s="86"/>
      <c r="C1406" s="52"/>
      <c r="D1406" s="52"/>
      <c r="E1406" s="52"/>
    </row>
    <row r="1407" spans="2:5" x14ac:dyDescent="0.2">
      <c r="B1407" s="86"/>
      <c r="C1407" s="52"/>
      <c r="D1407" s="52"/>
      <c r="E1407" s="52"/>
    </row>
    <row r="1408" spans="2:5" x14ac:dyDescent="0.2">
      <c r="B1408" s="86"/>
      <c r="C1408" s="52"/>
      <c r="D1408" s="52"/>
      <c r="E1408" s="52"/>
    </row>
    <row r="1409" spans="2:5" x14ac:dyDescent="0.2">
      <c r="B1409" s="86"/>
      <c r="C1409" s="52"/>
      <c r="D1409" s="52"/>
      <c r="E1409" s="52"/>
    </row>
    <row r="1410" spans="2:5" x14ac:dyDescent="0.2">
      <c r="B1410" s="86"/>
      <c r="C1410" s="52"/>
      <c r="D1410" s="52"/>
      <c r="E1410" s="52"/>
    </row>
    <row r="1411" spans="2:5" x14ac:dyDescent="0.2">
      <c r="B1411" s="86"/>
      <c r="C1411" s="52"/>
      <c r="D1411" s="52"/>
      <c r="E1411" s="52"/>
    </row>
    <row r="1412" spans="2:5" x14ac:dyDescent="0.2">
      <c r="B1412" s="86"/>
      <c r="C1412" s="52"/>
      <c r="D1412" s="52"/>
      <c r="E1412" s="52"/>
    </row>
    <row r="1413" spans="2:5" x14ac:dyDescent="0.2">
      <c r="B1413" s="86"/>
      <c r="C1413" s="52"/>
      <c r="D1413" s="52"/>
      <c r="E1413" s="52"/>
    </row>
    <row r="1414" spans="2:5" x14ac:dyDescent="0.2">
      <c r="B1414" s="86"/>
      <c r="C1414" s="52"/>
      <c r="D1414" s="52"/>
      <c r="E1414" s="52"/>
    </row>
    <row r="1415" spans="2:5" x14ac:dyDescent="0.2">
      <c r="B1415" s="86"/>
      <c r="C1415" s="52"/>
      <c r="D1415" s="52"/>
      <c r="E1415" s="52"/>
    </row>
    <row r="1416" spans="2:5" x14ac:dyDescent="0.2">
      <c r="B1416" s="86"/>
      <c r="C1416" s="52"/>
      <c r="D1416" s="52"/>
      <c r="E1416" s="52"/>
    </row>
    <row r="1417" spans="2:5" x14ac:dyDescent="0.2">
      <c r="B1417" s="86"/>
      <c r="C1417" s="52"/>
      <c r="D1417" s="52"/>
      <c r="E1417" s="52"/>
    </row>
    <row r="1418" spans="2:5" x14ac:dyDescent="0.2">
      <c r="B1418" s="86"/>
      <c r="C1418" s="52"/>
      <c r="D1418" s="52"/>
      <c r="E1418" s="52"/>
    </row>
    <row r="1419" spans="2:5" x14ac:dyDescent="0.2">
      <c r="B1419" s="86"/>
      <c r="C1419" s="52"/>
      <c r="D1419" s="52"/>
      <c r="E1419" s="52"/>
    </row>
    <row r="1420" spans="2:5" x14ac:dyDescent="0.2">
      <c r="B1420" s="86"/>
      <c r="C1420" s="52"/>
      <c r="D1420" s="52"/>
      <c r="E1420" s="52"/>
    </row>
    <row r="1421" spans="2:5" x14ac:dyDescent="0.2">
      <c r="B1421" s="86"/>
      <c r="C1421" s="52"/>
      <c r="D1421" s="52"/>
      <c r="E1421" s="52"/>
    </row>
    <row r="1422" spans="2:5" x14ac:dyDescent="0.2">
      <c r="B1422" s="86"/>
      <c r="C1422" s="52"/>
      <c r="D1422" s="52"/>
      <c r="E1422" s="52"/>
    </row>
    <row r="1423" spans="2:5" x14ac:dyDescent="0.2">
      <c r="B1423" s="86"/>
      <c r="C1423" s="52"/>
      <c r="D1423" s="52"/>
      <c r="E1423" s="52"/>
    </row>
    <row r="1424" spans="2:5" x14ac:dyDescent="0.2">
      <c r="B1424" s="86"/>
      <c r="C1424" s="52"/>
      <c r="D1424" s="52"/>
      <c r="E1424" s="52"/>
    </row>
    <row r="1425" spans="2:5" x14ac:dyDescent="0.2">
      <c r="B1425" s="86"/>
      <c r="C1425" s="52"/>
      <c r="D1425" s="52"/>
      <c r="E1425" s="52"/>
    </row>
    <row r="1426" spans="2:5" x14ac:dyDescent="0.2">
      <c r="B1426" s="86"/>
      <c r="C1426" s="52"/>
      <c r="D1426" s="52"/>
      <c r="E1426" s="52"/>
    </row>
    <row r="1427" spans="2:5" x14ac:dyDescent="0.2">
      <c r="B1427" s="86"/>
      <c r="C1427" s="52"/>
      <c r="D1427" s="52"/>
      <c r="E1427" s="52"/>
    </row>
    <row r="1428" spans="2:5" x14ac:dyDescent="0.2">
      <c r="B1428" s="86"/>
      <c r="C1428" s="52"/>
      <c r="D1428" s="52"/>
      <c r="E1428" s="52"/>
    </row>
    <row r="1429" spans="2:5" x14ac:dyDescent="0.2">
      <c r="B1429" s="86"/>
      <c r="C1429" s="52"/>
      <c r="D1429" s="52"/>
      <c r="E1429" s="52"/>
    </row>
    <row r="1430" spans="2:5" x14ac:dyDescent="0.2">
      <c r="B1430" s="86"/>
      <c r="C1430" s="52"/>
      <c r="D1430" s="52"/>
      <c r="E1430" s="52"/>
    </row>
    <row r="1431" spans="2:5" x14ac:dyDescent="0.2">
      <c r="B1431" s="86"/>
      <c r="C1431" s="52"/>
      <c r="D1431" s="52"/>
      <c r="E1431" s="52"/>
    </row>
    <row r="1432" spans="2:5" x14ac:dyDescent="0.2">
      <c r="B1432" s="86"/>
      <c r="C1432" s="52"/>
      <c r="D1432" s="52"/>
      <c r="E1432" s="52"/>
    </row>
    <row r="1433" spans="2:5" x14ac:dyDescent="0.2">
      <c r="B1433" s="86"/>
      <c r="C1433" s="52"/>
      <c r="D1433" s="52"/>
      <c r="E1433" s="52"/>
    </row>
    <row r="1434" spans="2:5" x14ac:dyDescent="0.2">
      <c r="B1434" s="86"/>
      <c r="C1434" s="52"/>
      <c r="D1434" s="52"/>
      <c r="E1434" s="52"/>
    </row>
    <row r="1435" spans="2:5" x14ac:dyDescent="0.2">
      <c r="B1435" s="86"/>
      <c r="C1435" s="52"/>
      <c r="D1435" s="52"/>
      <c r="E1435" s="52"/>
    </row>
    <row r="1436" spans="2:5" x14ac:dyDescent="0.2">
      <c r="B1436" s="86"/>
      <c r="C1436" s="52"/>
      <c r="D1436" s="52"/>
      <c r="E1436" s="52"/>
    </row>
    <row r="1437" spans="2:5" x14ac:dyDescent="0.2">
      <c r="B1437" s="86"/>
      <c r="C1437" s="52"/>
      <c r="D1437" s="52"/>
      <c r="E1437" s="52"/>
    </row>
    <row r="1438" spans="2:5" x14ac:dyDescent="0.2">
      <c r="B1438" s="86"/>
      <c r="C1438" s="52"/>
      <c r="D1438" s="52"/>
      <c r="E1438" s="52"/>
    </row>
    <row r="1439" spans="2:5" x14ac:dyDescent="0.2">
      <c r="B1439" s="86"/>
      <c r="C1439" s="52"/>
      <c r="D1439" s="52"/>
      <c r="E1439" s="52"/>
    </row>
    <row r="1440" spans="2:5" x14ac:dyDescent="0.2">
      <c r="B1440" s="86"/>
      <c r="C1440" s="52"/>
      <c r="D1440" s="52"/>
      <c r="E1440" s="52"/>
    </row>
    <row r="1441" spans="2:5" x14ac:dyDescent="0.2">
      <c r="B1441" s="86"/>
      <c r="C1441" s="52"/>
      <c r="D1441" s="52"/>
      <c r="E1441" s="52"/>
    </row>
    <row r="1442" spans="2:5" x14ac:dyDescent="0.2">
      <c r="B1442" s="86"/>
      <c r="C1442" s="52"/>
      <c r="D1442" s="52"/>
      <c r="E1442" s="52"/>
    </row>
    <row r="1443" spans="2:5" x14ac:dyDescent="0.2">
      <c r="B1443" s="86"/>
      <c r="C1443" s="52"/>
      <c r="D1443" s="52"/>
      <c r="E1443" s="52"/>
    </row>
    <row r="1444" spans="2:5" x14ac:dyDescent="0.2">
      <c r="B1444" s="86"/>
      <c r="C1444" s="52"/>
      <c r="D1444" s="52"/>
      <c r="E1444" s="52"/>
    </row>
    <row r="1445" spans="2:5" x14ac:dyDescent="0.2">
      <c r="B1445" s="86"/>
      <c r="C1445" s="52"/>
      <c r="D1445" s="52"/>
      <c r="E1445" s="52"/>
    </row>
    <row r="1446" spans="2:5" x14ac:dyDescent="0.2">
      <c r="B1446" s="86"/>
      <c r="C1446" s="52"/>
      <c r="D1446" s="52"/>
      <c r="E1446" s="52"/>
    </row>
    <row r="1447" spans="2:5" x14ac:dyDescent="0.2">
      <c r="B1447" s="86"/>
      <c r="C1447" s="52"/>
      <c r="D1447" s="52"/>
      <c r="E1447" s="52"/>
    </row>
    <row r="1448" spans="2:5" x14ac:dyDescent="0.2">
      <c r="B1448" s="86"/>
      <c r="C1448" s="52"/>
      <c r="D1448" s="52"/>
      <c r="E1448" s="52"/>
    </row>
    <row r="1449" spans="2:5" x14ac:dyDescent="0.2">
      <c r="B1449" s="86"/>
      <c r="C1449" s="52"/>
      <c r="D1449" s="52"/>
      <c r="E1449" s="52"/>
    </row>
    <row r="1450" spans="2:5" x14ac:dyDescent="0.2">
      <c r="B1450" s="86"/>
      <c r="C1450" s="52"/>
      <c r="D1450" s="52"/>
      <c r="E1450" s="52"/>
    </row>
    <row r="1451" spans="2:5" x14ac:dyDescent="0.2">
      <c r="B1451" s="86"/>
      <c r="C1451" s="52"/>
      <c r="D1451" s="52"/>
      <c r="E1451" s="52"/>
    </row>
    <row r="1452" spans="2:5" x14ac:dyDescent="0.2">
      <c r="B1452" s="86"/>
      <c r="C1452" s="52"/>
      <c r="D1452" s="52"/>
      <c r="E1452" s="52"/>
    </row>
    <row r="1453" spans="2:5" x14ac:dyDescent="0.2">
      <c r="B1453" s="86"/>
      <c r="C1453" s="52"/>
      <c r="D1453" s="52"/>
      <c r="E1453" s="52"/>
    </row>
    <row r="1454" spans="2:5" x14ac:dyDescent="0.2">
      <c r="B1454" s="86"/>
      <c r="C1454" s="52"/>
      <c r="D1454" s="52"/>
      <c r="E1454" s="52"/>
    </row>
    <row r="1455" spans="2:5" x14ac:dyDescent="0.2">
      <c r="B1455" s="86"/>
      <c r="C1455" s="52"/>
      <c r="D1455" s="52"/>
      <c r="E1455" s="52"/>
    </row>
    <row r="1456" spans="2:5" x14ac:dyDescent="0.2">
      <c r="B1456" s="86"/>
      <c r="C1456" s="52"/>
      <c r="D1456" s="52"/>
      <c r="E1456" s="52"/>
    </row>
    <row r="1457" spans="2:5" x14ac:dyDescent="0.2">
      <c r="B1457" s="86"/>
      <c r="C1457" s="52"/>
      <c r="D1457" s="52"/>
      <c r="E1457" s="52"/>
    </row>
    <row r="1458" spans="2:5" x14ac:dyDescent="0.2">
      <c r="B1458" s="86"/>
      <c r="C1458" s="52"/>
      <c r="D1458" s="52"/>
      <c r="E1458" s="52"/>
    </row>
    <row r="1459" spans="2:5" x14ac:dyDescent="0.2">
      <c r="B1459" s="86"/>
      <c r="C1459" s="52"/>
      <c r="D1459" s="52"/>
      <c r="E1459" s="52"/>
    </row>
    <row r="1460" spans="2:5" x14ac:dyDescent="0.2">
      <c r="B1460" s="86"/>
      <c r="C1460" s="52"/>
      <c r="D1460" s="52"/>
      <c r="E1460" s="52"/>
    </row>
    <row r="1461" spans="2:5" x14ac:dyDescent="0.2">
      <c r="B1461" s="86"/>
      <c r="C1461" s="52"/>
      <c r="D1461" s="52"/>
      <c r="E1461" s="52"/>
    </row>
    <row r="1462" spans="2:5" x14ac:dyDescent="0.2">
      <c r="B1462" s="86"/>
      <c r="C1462" s="52"/>
      <c r="D1462" s="52"/>
      <c r="E1462" s="52"/>
    </row>
    <row r="1463" spans="2:5" x14ac:dyDescent="0.2">
      <c r="B1463" s="86"/>
      <c r="C1463" s="52"/>
      <c r="D1463" s="52"/>
      <c r="E1463" s="52"/>
    </row>
    <row r="1464" spans="2:5" x14ac:dyDescent="0.2">
      <c r="B1464" s="86"/>
      <c r="C1464" s="52"/>
      <c r="D1464" s="52"/>
      <c r="E1464" s="52"/>
    </row>
    <row r="1465" spans="2:5" x14ac:dyDescent="0.2">
      <c r="B1465" s="86"/>
      <c r="C1465" s="52"/>
      <c r="D1465" s="52"/>
      <c r="E1465" s="52"/>
    </row>
    <row r="1466" spans="2:5" x14ac:dyDescent="0.2">
      <c r="B1466" s="86"/>
      <c r="C1466" s="52"/>
      <c r="D1466" s="52"/>
      <c r="E1466" s="52"/>
    </row>
    <row r="1467" spans="2:5" x14ac:dyDescent="0.2">
      <c r="B1467" s="86"/>
      <c r="C1467" s="52"/>
      <c r="D1467" s="52"/>
      <c r="E1467" s="52"/>
    </row>
    <row r="1468" spans="2:5" x14ac:dyDescent="0.2">
      <c r="B1468" s="86"/>
      <c r="C1468" s="52"/>
      <c r="D1468" s="52"/>
      <c r="E1468" s="52"/>
    </row>
    <row r="1469" spans="2:5" x14ac:dyDescent="0.2">
      <c r="B1469" s="86"/>
      <c r="C1469" s="52"/>
      <c r="D1469" s="52"/>
      <c r="E1469" s="52"/>
    </row>
    <row r="1470" spans="2:5" x14ac:dyDescent="0.2">
      <c r="B1470" s="86"/>
      <c r="C1470" s="52"/>
      <c r="D1470" s="52"/>
      <c r="E1470" s="52"/>
    </row>
    <row r="1471" spans="2:5" x14ac:dyDescent="0.2">
      <c r="B1471" s="86"/>
      <c r="C1471" s="52"/>
      <c r="D1471" s="52"/>
      <c r="E1471" s="52"/>
    </row>
    <row r="1472" spans="2:5" x14ac:dyDescent="0.2">
      <c r="B1472" s="86"/>
      <c r="C1472" s="52"/>
      <c r="D1472" s="52"/>
      <c r="E1472" s="52"/>
    </row>
    <row r="1473" spans="2:5" x14ac:dyDescent="0.2">
      <c r="B1473" s="86"/>
      <c r="C1473" s="52"/>
      <c r="D1473" s="52"/>
      <c r="E1473" s="52"/>
    </row>
    <row r="1474" spans="2:5" x14ac:dyDescent="0.2">
      <c r="B1474" s="86"/>
      <c r="C1474" s="52"/>
      <c r="D1474" s="52"/>
      <c r="E1474" s="52"/>
    </row>
    <row r="1475" spans="2:5" x14ac:dyDescent="0.2">
      <c r="B1475" s="86"/>
      <c r="C1475" s="52"/>
      <c r="D1475" s="52"/>
      <c r="E1475" s="52"/>
    </row>
    <row r="1476" spans="2:5" x14ac:dyDescent="0.2">
      <c r="B1476" s="86"/>
      <c r="C1476" s="52"/>
      <c r="D1476" s="52"/>
      <c r="E1476" s="52"/>
    </row>
    <row r="1477" spans="2:5" x14ac:dyDescent="0.2">
      <c r="B1477" s="86"/>
      <c r="C1477" s="52"/>
      <c r="D1477" s="52"/>
      <c r="E1477" s="52"/>
    </row>
    <row r="1478" spans="2:5" x14ac:dyDescent="0.2">
      <c r="B1478" s="86"/>
      <c r="C1478" s="52"/>
      <c r="D1478" s="52"/>
      <c r="E1478" s="52"/>
    </row>
    <row r="1479" spans="2:5" x14ac:dyDescent="0.2">
      <c r="B1479" s="86"/>
      <c r="C1479" s="52"/>
      <c r="D1479" s="52"/>
      <c r="E1479" s="52"/>
    </row>
    <row r="1480" spans="2:5" x14ac:dyDescent="0.2">
      <c r="B1480" s="86"/>
      <c r="C1480" s="52"/>
      <c r="D1480" s="52"/>
      <c r="E1480" s="52"/>
    </row>
    <row r="1481" spans="2:5" x14ac:dyDescent="0.2">
      <c r="B1481" s="86"/>
      <c r="C1481" s="52"/>
      <c r="D1481" s="52"/>
      <c r="E1481" s="52"/>
    </row>
    <row r="1482" spans="2:5" x14ac:dyDescent="0.2">
      <c r="B1482" s="86"/>
      <c r="C1482" s="52"/>
      <c r="D1482" s="52"/>
      <c r="E1482" s="52"/>
    </row>
    <row r="1483" spans="2:5" x14ac:dyDescent="0.2">
      <c r="B1483" s="86"/>
      <c r="C1483" s="52"/>
      <c r="D1483" s="52"/>
      <c r="E1483" s="52"/>
    </row>
    <row r="1484" spans="2:5" x14ac:dyDescent="0.2">
      <c r="B1484" s="86"/>
      <c r="C1484" s="52"/>
      <c r="D1484" s="52"/>
      <c r="E1484" s="52"/>
    </row>
    <row r="1485" spans="2:5" x14ac:dyDescent="0.2">
      <c r="B1485" s="86"/>
      <c r="C1485" s="52"/>
      <c r="D1485" s="52"/>
      <c r="E1485" s="52"/>
    </row>
    <row r="1486" spans="2:5" x14ac:dyDescent="0.2">
      <c r="B1486" s="86"/>
      <c r="C1486" s="52"/>
      <c r="D1486" s="52"/>
      <c r="E1486" s="52"/>
    </row>
    <row r="1487" spans="2:5" x14ac:dyDescent="0.2">
      <c r="B1487" s="86"/>
      <c r="C1487" s="52"/>
      <c r="D1487" s="52"/>
      <c r="E1487" s="52"/>
    </row>
    <row r="1488" spans="2:5" x14ac:dyDescent="0.2">
      <c r="B1488" s="86"/>
      <c r="C1488" s="52"/>
      <c r="D1488" s="52"/>
      <c r="E1488" s="52"/>
    </row>
    <row r="1489" spans="2:5" x14ac:dyDescent="0.2">
      <c r="B1489" s="86"/>
      <c r="C1489" s="52"/>
      <c r="D1489" s="52"/>
      <c r="E1489" s="52"/>
    </row>
    <row r="1490" spans="2:5" x14ac:dyDescent="0.2">
      <c r="B1490" s="86"/>
      <c r="C1490" s="52"/>
      <c r="D1490" s="52"/>
      <c r="E1490" s="52"/>
    </row>
    <row r="1491" spans="2:5" x14ac:dyDescent="0.2">
      <c r="B1491" s="86"/>
      <c r="C1491" s="52"/>
      <c r="D1491" s="52"/>
      <c r="E1491" s="52"/>
    </row>
    <row r="1492" spans="2:5" x14ac:dyDescent="0.2">
      <c r="B1492" s="86"/>
      <c r="C1492" s="52"/>
      <c r="D1492" s="52"/>
      <c r="E1492" s="52"/>
    </row>
    <row r="1493" spans="2:5" x14ac:dyDescent="0.2">
      <c r="B1493" s="86"/>
      <c r="C1493" s="52"/>
      <c r="D1493" s="52"/>
      <c r="E1493" s="52"/>
    </row>
    <row r="1494" spans="2:5" x14ac:dyDescent="0.2">
      <c r="B1494" s="86"/>
      <c r="C1494" s="52"/>
      <c r="D1494" s="52"/>
      <c r="E1494" s="52"/>
    </row>
    <row r="1495" spans="2:5" x14ac:dyDescent="0.2">
      <c r="B1495" s="86"/>
      <c r="C1495" s="52"/>
      <c r="D1495" s="52"/>
      <c r="E1495" s="52"/>
    </row>
    <row r="1496" spans="2:5" x14ac:dyDescent="0.2">
      <c r="B1496" s="86"/>
      <c r="C1496" s="52"/>
      <c r="D1496" s="52"/>
      <c r="E1496" s="52"/>
    </row>
    <row r="1497" spans="2:5" x14ac:dyDescent="0.2">
      <c r="B1497" s="86"/>
      <c r="C1497" s="52"/>
      <c r="D1497" s="52"/>
      <c r="E1497" s="52"/>
    </row>
    <row r="1498" spans="2:5" x14ac:dyDescent="0.2">
      <c r="B1498" s="86"/>
      <c r="C1498" s="52"/>
      <c r="D1498" s="52"/>
      <c r="E1498" s="52"/>
    </row>
    <row r="1499" spans="2:5" x14ac:dyDescent="0.2">
      <c r="B1499" s="86"/>
      <c r="C1499" s="52"/>
      <c r="D1499" s="52"/>
      <c r="E1499" s="52"/>
    </row>
    <row r="1500" spans="2:5" x14ac:dyDescent="0.2">
      <c r="B1500" s="86"/>
      <c r="C1500" s="52"/>
      <c r="D1500" s="52"/>
      <c r="E1500" s="52"/>
    </row>
    <row r="1501" spans="2:5" x14ac:dyDescent="0.2">
      <c r="B1501" s="86"/>
      <c r="C1501" s="52"/>
      <c r="D1501" s="52"/>
      <c r="E1501" s="52"/>
    </row>
    <row r="1502" spans="2:5" x14ac:dyDescent="0.2">
      <c r="B1502" s="86"/>
      <c r="C1502" s="52"/>
      <c r="D1502" s="52"/>
      <c r="E1502" s="52"/>
    </row>
    <row r="1503" spans="2:5" x14ac:dyDescent="0.2">
      <c r="B1503" s="86"/>
      <c r="C1503" s="52"/>
      <c r="D1503" s="52"/>
      <c r="E1503" s="52"/>
    </row>
    <row r="1504" spans="2:5" x14ac:dyDescent="0.2">
      <c r="B1504" s="86"/>
      <c r="C1504" s="52"/>
      <c r="D1504" s="52"/>
      <c r="E1504" s="52"/>
    </row>
    <row r="1505" spans="2:5" x14ac:dyDescent="0.2">
      <c r="B1505" s="86"/>
      <c r="C1505" s="52"/>
      <c r="D1505" s="52"/>
      <c r="E1505" s="52"/>
    </row>
    <row r="1506" spans="2:5" x14ac:dyDescent="0.2">
      <c r="B1506" s="86"/>
      <c r="C1506" s="52"/>
      <c r="D1506" s="52"/>
      <c r="E1506" s="52"/>
    </row>
    <row r="1507" spans="2:5" x14ac:dyDescent="0.2">
      <c r="B1507" s="86"/>
      <c r="C1507" s="52"/>
      <c r="D1507" s="52"/>
      <c r="E1507" s="52"/>
    </row>
    <row r="1508" spans="2:5" x14ac:dyDescent="0.2">
      <c r="B1508" s="86"/>
      <c r="C1508" s="52"/>
      <c r="D1508" s="52"/>
      <c r="E1508" s="52"/>
    </row>
    <row r="1509" spans="2:5" x14ac:dyDescent="0.2">
      <c r="B1509" s="86"/>
      <c r="C1509" s="52"/>
      <c r="D1509" s="52"/>
      <c r="E1509" s="52"/>
    </row>
    <row r="1510" spans="2:5" x14ac:dyDescent="0.2">
      <c r="B1510" s="86"/>
      <c r="C1510" s="52"/>
      <c r="D1510" s="52"/>
      <c r="E1510" s="52"/>
    </row>
    <row r="1511" spans="2:5" x14ac:dyDescent="0.2">
      <c r="B1511" s="86"/>
      <c r="C1511" s="52"/>
      <c r="D1511" s="52"/>
      <c r="E1511" s="52"/>
    </row>
    <row r="1512" spans="2:5" x14ac:dyDescent="0.2">
      <c r="B1512" s="86"/>
      <c r="C1512" s="52"/>
      <c r="D1512" s="52"/>
      <c r="E1512" s="52"/>
    </row>
    <row r="1513" spans="2:5" x14ac:dyDescent="0.2">
      <c r="B1513" s="86"/>
      <c r="C1513" s="52"/>
      <c r="D1513" s="52"/>
      <c r="E1513" s="52"/>
    </row>
    <row r="1514" spans="2:5" x14ac:dyDescent="0.2">
      <c r="B1514" s="86"/>
      <c r="C1514" s="52"/>
      <c r="D1514" s="52"/>
      <c r="E1514" s="52"/>
    </row>
    <row r="1515" spans="2:5" x14ac:dyDescent="0.2">
      <c r="B1515" s="86"/>
      <c r="C1515" s="52"/>
      <c r="D1515" s="52"/>
      <c r="E1515" s="52"/>
    </row>
    <row r="1516" spans="2:5" x14ac:dyDescent="0.2">
      <c r="B1516" s="86"/>
      <c r="C1516" s="52"/>
      <c r="D1516" s="52"/>
      <c r="E1516" s="52"/>
    </row>
    <row r="1517" spans="2:5" x14ac:dyDescent="0.2">
      <c r="B1517" s="86"/>
      <c r="C1517" s="52"/>
      <c r="D1517" s="52"/>
      <c r="E1517" s="52"/>
    </row>
    <row r="1518" spans="2:5" x14ac:dyDescent="0.2">
      <c r="B1518" s="86"/>
      <c r="C1518" s="52"/>
      <c r="D1518" s="52"/>
      <c r="E1518" s="52"/>
    </row>
    <row r="1519" spans="2:5" x14ac:dyDescent="0.2">
      <c r="B1519" s="86"/>
      <c r="C1519" s="52"/>
      <c r="D1519" s="52"/>
      <c r="E1519" s="52"/>
    </row>
    <row r="1520" spans="2:5" x14ac:dyDescent="0.2">
      <c r="B1520" s="86"/>
      <c r="C1520" s="52"/>
      <c r="D1520" s="52"/>
      <c r="E1520" s="52"/>
    </row>
    <row r="1521" spans="2:5" x14ac:dyDescent="0.2">
      <c r="B1521" s="86"/>
      <c r="C1521" s="52"/>
      <c r="D1521" s="52"/>
      <c r="E1521" s="52"/>
    </row>
    <row r="1522" spans="2:5" x14ac:dyDescent="0.2">
      <c r="B1522" s="86"/>
      <c r="C1522" s="52"/>
      <c r="D1522" s="52"/>
      <c r="E1522" s="52"/>
    </row>
    <row r="1523" spans="2:5" x14ac:dyDescent="0.2">
      <c r="B1523" s="86"/>
      <c r="C1523" s="52"/>
      <c r="D1523" s="52"/>
      <c r="E1523" s="52"/>
    </row>
    <row r="1524" spans="2:5" x14ac:dyDescent="0.2">
      <c r="B1524" s="86"/>
      <c r="C1524" s="52"/>
      <c r="D1524" s="52"/>
      <c r="E1524" s="52"/>
    </row>
    <row r="1525" spans="2:5" x14ac:dyDescent="0.2">
      <c r="B1525" s="86"/>
      <c r="C1525" s="52"/>
      <c r="D1525" s="52"/>
      <c r="E1525" s="52"/>
    </row>
    <row r="1526" spans="2:5" x14ac:dyDescent="0.2">
      <c r="B1526" s="86"/>
      <c r="C1526" s="52"/>
      <c r="D1526" s="52"/>
      <c r="E1526" s="52"/>
    </row>
    <row r="1527" spans="2:5" x14ac:dyDescent="0.2">
      <c r="B1527" s="86"/>
      <c r="C1527" s="52"/>
      <c r="D1527" s="52"/>
      <c r="E1527" s="52"/>
    </row>
    <row r="1528" spans="2:5" x14ac:dyDescent="0.2">
      <c r="B1528" s="86"/>
      <c r="C1528" s="52"/>
      <c r="D1528" s="52"/>
      <c r="E1528" s="52"/>
    </row>
    <row r="1529" spans="2:5" x14ac:dyDescent="0.2">
      <c r="B1529" s="86"/>
      <c r="C1529" s="52"/>
      <c r="D1529" s="52"/>
      <c r="E1529" s="52"/>
    </row>
    <row r="1530" spans="2:5" x14ac:dyDescent="0.2">
      <c r="B1530" s="86"/>
      <c r="C1530" s="52"/>
      <c r="D1530" s="52"/>
      <c r="E1530" s="52"/>
    </row>
    <row r="1531" spans="2:5" x14ac:dyDescent="0.2">
      <c r="B1531" s="86"/>
      <c r="C1531" s="52"/>
      <c r="D1531" s="52"/>
      <c r="E1531" s="52"/>
    </row>
    <row r="1532" spans="2:5" x14ac:dyDescent="0.2">
      <c r="B1532" s="86"/>
      <c r="C1532" s="52"/>
      <c r="D1532" s="52"/>
      <c r="E1532" s="52"/>
    </row>
    <row r="1533" spans="2:5" x14ac:dyDescent="0.2">
      <c r="B1533" s="86"/>
      <c r="C1533" s="52"/>
      <c r="D1533" s="52"/>
      <c r="E1533" s="52"/>
    </row>
    <row r="1534" spans="2:5" x14ac:dyDescent="0.2">
      <c r="B1534" s="86"/>
      <c r="C1534" s="52"/>
      <c r="D1534" s="52"/>
      <c r="E1534" s="52"/>
    </row>
    <row r="1535" spans="2:5" x14ac:dyDescent="0.2">
      <c r="B1535" s="86"/>
      <c r="C1535" s="52"/>
      <c r="D1535" s="52"/>
      <c r="E1535" s="52"/>
    </row>
    <row r="1536" spans="2:5" x14ac:dyDescent="0.2">
      <c r="B1536" s="86"/>
      <c r="C1536" s="52"/>
      <c r="D1536" s="52"/>
      <c r="E1536" s="52"/>
    </row>
    <row r="1537" spans="2:5" x14ac:dyDescent="0.2">
      <c r="B1537" s="86"/>
      <c r="C1537" s="52"/>
      <c r="D1537" s="52"/>
      <c r="E1537" s="52"/>
    </row>
    <row r="1538" spans="2:5" x14ac:dyDescent="0.2">
      <c r="B1538" s="86"/>
      <c r="C1538" s="52"/>
      <c r="D1538" s="52"/>
      <c r="E1538" s="52"/>
    </row>
    <row r="1539" spans="2:5" x14ac:dyDescent="0.2">
      <c r="B1539" s="86"/>
      <c r="C1539" s="52"/>
      <c r="D1539" s="52"/>
      <c r="E1539" s="52"/>
    </row>
    <row r="1540" spans="2:5" x14ac:dyDescent="0.2">
      <c r="B1540" s="86"/>
      <c r="C1540" s="52"/>
      <c r="D1540" s="52"/>
      <c r="E1540" s="52"/>
    </row>
    <row r="1541" spans="2:5" x14ac:dyDescent="0.2">
      <c r="B1541" s="86"/>
      <c r="C1541" s="52"/>
      <c r="D1541" s="52"/>
      <c r="E1541" s="52"/>
    </row>
    <row r="1542" spans="2:5" x14ac:dyDescent="0.2">
      <c r="B1542" s="86"/>
      <c r="C1542" s="52"/>
      <c r="D1542" s="52"/>
      <c r="E1542" s="52"/>
    </row>
    <row r="1543" spans="2:5" x14ac:dyDescent="0.2">
      <c r="B1543" s="86"/>
      <c r="C1543" s="52"/>
      <c r="D1543" s="52"/>
      <c r="E1543" s="52"/>
    </row>
    <row r="1544" spans="2:5" x14ac:dyDescent="0.2">
      <c r="B1544" s="86"/>
      <c r="C1544" s="52"/>
      <c r="D1544" s="52"/>
      <c r="E1544" s="52"/>
    </row>
    <row r="1545" spans="2:5" x14ac:dyDescent="0.2">
      <c r="B1545" s="86"/>
      <c r="C1545" s="52"/>
      <c r="D1545" s="52"/>
      <c r="E1545" s="52"/>
    </row>
    <row r="1546" spans="2:5" x14ac:dyDescent="0.2">
      <c r="B1546" s="86"/>
      <c r="C1546" s="52"/>
      <c r="D1546" s="52"/>
      <c r="E1546" s="52"/>
    </row>
    <row r="1547" spans="2:5" x14ac:dyDescent="0.2">
      <c r="B1547" s="86"/>
      <c r="C1547" s="52"/>
      <c r="D1547" s="52"/>
      <c r="E1547" s="52"/>
    </row>
    <row r="1548" spans="2:5" x14ac:dyDescent="0.2">
      <c r="B1548" s="86"/>
      <c r="C1548" s="52"/>
      <c r="D1548" s="52"/>
      <c r="E1548" s="52"/>
    </row>
    <row r="1549" spans="2:5" x14ac:dyDescent="0.2">
      <c r="B1549" s="86"/>
      <c r="C1549" s="52"/>
      <c r="D1549" s="52"/>
      <c r="E1549" s="52"/>
    </row>
    <row r="1550" spans="2:5" x14ac:dyDescent="0.2">
      <c r="B1550" s="86"/>
      <c r="C1550" s="52"/>
      <c r="D1550" s="52"/>
      <c r="E1550" s="52"/>
    </row>
    <row r="1551" spans="2:5" x14ac:dyDescent="0.2">
      <c r="B1551" s="86"/>
      <c r="C1551" s="52"/>
      <c r="D1551" s="52"/>
      <c r="E1551" s="52"/>
    </row>
    <row r="1552" spans="2:5" x14ac:dyDescent="0.2">
      <c r="B1552" s="86"/>
      <c r="C1552" s="52"/>
      <c r="D1552" s="52"/>
      <c r="E1552" s="52"/>
    </row>
    <row r="1553" spans="2:5" x14ac:dyDescent="0.2">
      <c r="B1553" s="86"/>
      <c r="C1553" s="52"/>
      <c r="D1553" s="52"/>
      <c r="E1553" s="52"/>
    </row>
    <row r="1554" spans="2:5" x14ac:dyDescent="0.2">
      <c r="B1554" s="86"/>
      <c r="C1554" s="52"/>
      <c r="D1554" s="52"/>
      <c r="E1554" s="52"/>
    </row>
    <row r="1555" spans="2:5" x14ac:dyDescent="0.2">
      <c r="B1555" s="86"/>
      <c r="C1555" s="52"/>
      <c r="D1555" s="52"/>
      <c r="E1555" s="52"/>
    </row>
    <row r="1556" spans="2:5" x14ac:dyDescent="0.2">
      <c r="B1556" s="86"/>
      <c r="C1556" s="52"/>
      <c r="D1556" s="52"/>
      <c r="E1556" s="52"/>
    </row>
    <row r="1557" spans="2:5" x14ac:dyDescent="0.2">
      <c r="B1557" s="86"/>
      <c r="C1557" s="52"/>
      <c r="D1557" s="52"/>
      <c r="E1557" s="52"/>
    </row>
    <row r="1558" spans="2:5" x14ac:dyDescent="0.2">
      <c r="B1558" s="86"/>
      <c r="C1558" s="52"/>
      <c r="D1558" s="52"/>
      <c r="E1558" s="52"/>
    </row>
    <row r="1559" spans="2:5" x14ac:dyDescent="0.2">
      <c r="B1559" s="86"/>
      <c r="C1559" s="52"/>
      <c r="D1559" s="52"/>
      <c r="E1559" s="52"/>
    </row>
    <row r="1560" spans="2:5" x14ac:dyDescent="0.2">
      <c r="B1560" s="86"/>
      <c r="C1560" s="52"/>
      <c r="D1560" s="52"/>
      <c r="E1560" s="52"/>
    </row>
    <row r="1561" spans="2:5" x14ac:dyDescent="0.2">
      <c r="B1561" s="86"/>
      <c r="C1561" s="52"/>
      <c r="D1561" s="52"/>
      <c r="E1561" s="52"/>
    </row>
    <row r="1562" spans="2:5" x14ac:dyDescent="0.2">
      <c r="B1562" s="86"/>
      <c r="C1562" s="52"/>
      <c r="D1562" s="52"/>
      <c r="E1562" s="52"/>
    </row>
    <row r="1563" spans="2:5" x14ac:dyDescent="0.2">
      <c r="B1563" s="86"/>
      <c r="C1563" s="52"/>
      <c r="D1563" s="52"/>
      <c r="E1563" s="52"/>
    </row>
    <row r="1564" spans="2:5" x14ac:dyDescent="0.2">
      <c r="B1564" s="86"/>
      <c r="C1564" s="52"/>
      <c r="D1564" s="52"/>
      <c r="E1564" s="52"/>
    </row>
    <row r="1565" spans="2:5" x14ac:dyDescent="0.2">
      <c r="B1565" s="86"/>
      <c r="C1565" s="52"/>
      <c r="D1565" s="52"/>
      <c r="E1565" s="52"/>
    </row>
    <row r="1566" spans="2:5" x14ac:dyDescent="0.2">
      <c r="B1566" s="86"/>
      <c r="C1566" s="52"/>
      <c r="D1566" s="52"/>
      <c r="E1566" s="52"/>
    </row>
    <row r="1567" spans="2:5" x14ac:dyDescent="0.2">
      <c r="B1567" s="86"/>
      <c r="C1567" s="52"/>
      <c r="D1567" s="52"/>
      <c r="E1567" s="52"/>
    </row>
    <row r="1568" spans="2:5" x14ac:dyDescent="0.2">
      <c r="B1568" s="86"/>
      <c r="C1568" s="52"/>
      <c r="D1568" s="52"/>
      <c r="E1568" s="52"/>
    </row>
    <row r="1569" spans="2:5" x14ac:dyDescent="0.2">
      <c r="B1569" s="86"/>
      <c r="C1569" s="52"/>
      <c r="D1569" s="52"/>
      <c r="E1569" s="52"/>
    </row>
    <row r="1570" spans="2:5" x14ac:dyDescent="0.2">
      <c r="B1570" s="86"/>
      <c r="C1570" s="52"/>
      <c r="D1570" s="52"/>
      <c r="E1570" s="52"/>
    </row>
    <row r="1571" spans="2:5" x14ac:dyDescent="0.2">
      <c r="B1571" s="86"/>
      <c r="C1571" s="52"/>
      <c r="D1571" s="52"/>
      <c r="E1571" s="52"/>
    </row>
    <row r="1572" spans="2:5" x14ac:dyDescent="0.2">
      <c r="B1572" s="86"/>
      <c r="C1572" s="52"/>
      <c r="D1572" s="52"/>
      <c r="E1572" s="52"/>
    </row>
    <row r="1573" spans="2:5" x14ac:dyDescent="0.2">
      <c r="B1573" s="86"/>
      <c r="C1573" s="52"/>
      <c r="D1573" s="52"/>
      <c r="E1573" s="52"/>
    </row>
    <row r="1574" spans="2:5" x14ac:dyDescent="0.2">
      <c r="B1574" s="86"/>
      <c r="C1574" s="52"/>
      <c r="D1574" s="52"/>
      <c r="E1574" s="52"/>
    </row>
    <row r="1575" spans="2:5" x14ac:dyDescent="0.2">
      <c r="B1575" s="86"/>
      <c r="C1575" s="52"/>
      <c r="D1575" s="52"/>
      <c r="E1575" s="52"/>
    </row>
    <row r="1576" spans="2:5" x14ac:dyDescent="0.2">
      <c r="B1576" s="86"/>
      <c r="C1576" s="52"/>
      <c r="D1576" s="52"/>
      <c r="E1576" s="52"/>
    </row>
    <row r="1577" spans="2:5" x14ac:dyDescent="0.2">
      <c r="B1577" s="86"/>
      <c r="C1577" s="52"/>
      <c r="D1577" s="52"/>
      <c r="E1577" s="52"/>
    </row>
    <row r="1578" spans="2:5" x14ac:dyDescent="0.2">
      <c r="B1578" s="86"/>
      <c r="C1578" s="52"/>
      <c r="D1578" s="52"/>
      <c r="E1578" s="52"/>
    </row>
    <row r="1579" spans="2:5" x14ac:dyDescent="0.2">
      <c r="B1579" s="86"/>
      <c r="C1579" s="52"/>
      <c r="D1579" s="52"/>
      <c r="E1579" s="52"/>
    </row>
    <row r="1580" spans="2:5" x14ac:dyDescent="0.2">
      <c r="B1580" s="86"/>
      <c r="C1580" s="52"/>
      <c r="D1580" s="52"/>
      <c r="E1580" s="52"/>
    </row>
    <row r="1581" spans="2:5" x14ac:dyDescent="0.2">
      <c r="B1581" s="86"/>
      <c r="C1581" s="52"/>
      <c r="D1581" s="52"/>
      <c r="E1581" s="52"/>
    </row>
    <row r="1582" spans="2:5" x14ac:dyDescent="0.2">
      <c r="B1582" s="86"/>
      <c r="C1582" s="52"/>
      <c r="D1582" s="52"/>
      <c r="E1582" s="52"/>
    </row>
    <row r="1583" spans="2:5" x14ac:dyDescent="0.2">
      <c r="B1583" s="86"/>
      <c r="C1583" s="52"/>
      <c r="D1583" s="52"/>
      <c r="E1583" s="52"/>
    </row>
    <row r="1584" spans="2:5" x14ac:dyDescent="0.2">
      <c r="B1584" s="86"/>
      <c r="C1584" s="52"/>
      <c r="D1584" s="52"/>
      <c r="E1584" s="52"/>
    </row>
    <row r="1585" spans="2:5" x14ac:dyDescent="0.2">
      <c r="B1585" s="86"/>
      <c r="C1585" s="52"/>
      <c r="D1585" s="52"/>
      <c r="E1585" s="52"/>
    </row>
    <row r="1586" spans="2:5" x14ac:dyDescent="0.2">
      <c r="B1586" s="86"/>
      <c r="C1586" s="52"/>
      <c r="D1586" s="52"/>
      <c r="E1586" s="52"/>
    </row>
    <row r="1587" spans="2:5" x14ac:dyDescent="0.2">
      <c r="B1587" s="86"/>
      <c r="C1587" s="52"/>
      <c r="D1587" s="52"/>
      <c r="E1587" s="52"/>
    </row>
    <row r="1588" spans="2:5" x14ac:dyDescent="0.2">
      <c r="B1588" s="86"/>
      <c r="C1588" s="52"/>
      <c r="D1588" s="52"/>
      <c r="E1588" s="52"/>
    </row>
    <row r="1589" spans="2:5" x14ac:dyDescent="0.2">
      <c r="B1589" s="86"/>
      <c r="C1589" s="52"/>
      <c r="D1589" s="52"/>
      <c r="E1589" s="52"/>
    </row>
    <row r="1590" spans="2:5" x14ac:dyDescent="0.2">
      <c r="B1590" s="86"/>
      <c r="C1590" s="52"/>
      <c r="D1590" s="52"/>
      <c r="E1590" s="52"/>
    </row>
    <row r="1591" spans="2:5" x14ac:dyDescent="0.2">
      <c r="B1591" s="86"/>
      <c r="C1591" s="52"/>
      <c r="D1591" s="52"/>
      <c r="E1591" s="52"/>
    </row>
    <row r="1592" spans="2:5" x14ac:dyDescent="0.2">
      <c r="B1592" s="86"/>
      <c r="C1592" s="52"/>
      <c r="D1592" s="52"/>
      <c r="E1592" s="52"/>
    </row>
    <row r="1593" spans="2:5" x14ac:dyDescent="0.2">
      <c r="B1593" s="86"/>
      <c r="C1593" s="52"/>
      <c r="D1593" s="52"/>
      <c r="E1593" s="52"/>
    </row>
    <row r="1594" spans="2:5" x14ac:dyDescent="0.2">
      <c r="B1594" s="86"/>
      <c r="C1594" s="52"/>
      <c r="D1594" s="52"/>
      <c r="E1594" s="52"/>
    </row>
    <row r="1595" spans="2:5" x14ac:dyDescent="0.2">
      <c r="B1595" s="86"/>
      <c r="C1595" s="52"/>
      <c r="D1595" s="52"/>
      <c r="E1595" s="52"/>
    </row>
    <row r="1596" spans="2:5" x14ac:dyDescent="0.2">
      <c r="B1596" s="86"/>
      <c r="C1596" s="52"/>
      <c r="D1596" s="52"/>
      <c r="E1596" s="52"/>
    </row>
    <row r="1597" spans="2:5" x14ac:dyDescent="0.2">
      <c r="B1597" s="86"/>
      <c r="C1597" s="52"/>
      <c r="D1597" s="52"/>
      <c r="E1597" s="52"/>
    </row>
    <row r="1598" spans="2:5" x14ac:dyDescent="0.2">
      <c r="B1598" s="86"/>
      <c r="C1598" s="52"/>
      <c r="D1598" s="52"/>
      <c r="E1598" s="52"/>
    </row>
    <row r="1599" spans="2:5" x14ac:dyDescent="0.2">
      <c r="B1599" s="86"/>
      <c r="C1599" s="52"/>
      <c r="D1599" s="52"/>
      <c r="E1599" s="52"/>
    </row>
    <row r="1600" spans="2:5" x14ac:dyDescent="0.2">
      <c r="B1600" s="86"/>
      <c r="C1600" s="52"/>
      <c r="D1600" s="52"/>
      <c r="E1600" s="52"/>
    </row>
    <row r="1601" spans="2:5" x14ac:dyDescent="0.2">
      <c r="B1601" s="86"/>
      <c r="C1601" s="52"/>
      <c r="D1601" s="52"/>
      <c r="E1601" s="52"/>
    </row>
    <row r="1602" spans="2:5" x14ac:dyDescent="0.2">
      <c r="B1602" s="86"/>
      <c r="C1602" s="52"/>
      <c r="D1602" s="52"/>
      <c r="E1602" s="52"/>
    </row>
    <row r="1603" spans="2:5" x14ac:dyDescent="0.2">
      <c r="B1603" s="86"/>
      <c r="C1603" s="52"/>
      <c r="D1603" s="52"/>
      <c r="E1603" s="52"/>
    </row>
    <row r="1604" spans="2:5" x14ac:dyDescent="0.2">
      <c r="B1604" s="86"/>
      <c r="C1604" s="52"/>
      <c r="D1604" s="52"/>
      <c r="E1604" s="52"/>
    </row>
    <row r="1605" spans="2:5" x14ac:dyDescent="0.2">
      <c r="B1605" s="86"/>
      <c r="C1605" s="52"/>
      <c r="D1605" s="52"/>
      <c r="E1605" s="52"/>
    </row>
    <row r="1606" spans="2:5" x14ac:dyDescent="0.2">
      <c r="B1606" s="86"/>
      <c r="C1606" s="52"/>
      <c r="D1606" s="52"/>
      <c r="E1606" s="52"/>
    </row>
    <row r="1607" spans="2:5" x14ac:dyDescent="0.2">
      <c r="B1607" s="86"/>
      <c r="C1607" s="52"/>
      <c r="D1607" s="52"/>
      <c r="E1607" s="52"/>
    </row>
    <row r="1608" spans="2:5" x14ac:dyDescent="0.2">
      <c r="B1608" s="86"/>
      <c r="C1608" s="52"/>
      <c r="D1608" s="52"/>
      <c r="E1608" s="52"/>
    </row>
    <row r="1609" spans="2:5" x14ac:dyDescent="0.2">
      <c r="B1609" s="86"/>
      <c r="C1609" s="52"/>
      <c r="D1609" s="52"/>
      <c r="E1609" s="52"/>
    </row>
    <row r="1610" spans="2:5" x14ac:dyDescent="0.2">
      <c r="B1610" s="86"/>
      <c r="C1610" s="52"/>
      <c r="D1610" s="52"/>
      <c r="E1610" s="52"/>
    </row>
    <row r="1611" spans="2:5" x14ac:dyDescent="0.2">
      <c r="B1611" s="86"/>
      <c r="C1611" s="52"/>
      <c r="D1611" s="52"/>
      <c r="E1611" s="52"/>
    </row>
    <row r="1612" spans="2:5" x14ac:dyDescent="0.2">
      <c r="B1612" s="86"/>
      <c r="C1612" s="52"/>
      <c r="D1612" s="52"/>
      <c r="E1612" s="52"/>
    </row>
    <row r="1613" spans="2:5" x14ac:dyDescent="0.2">
      <c r="B1613" s="86"/>
      <c r="C1613" s="52"/>
      <c r="D1613" s="52"/>
      <c r="E1613" s="52"/>
    </row>
    <row r="1614" spans="2:5" x14ac:dyDescent="0.2">
      <c r="B1614" s="86"/>
      <c r="C1614" s="52"/>
      <c r="D1614" s="52"/>
      <c r="E1614" s="52"/>
    </row>
    <row r="1615" spans="2:5" x14ac:dyDescent="0.2">
      <c r="B1615" s="86"/>
      <c r="C1615" s="52"/>
      <c r="D1615" s="52"/>
      <c r="E1615" s="52"/>
    </row>
    <row r="1616" spans="2:5" x14ac:dyDescent="0.2">
      <c r="B1616" s="86"/>
      <c r="C1616" s="52"/>
      <c r="D1616" s="52"/>
      <c r="E1616" s="52"/>
    </row>
    <row r="1617" spans="2:5" x14ac:dyDescent="0.2">
      <c r="B1617" s="86"/>
      <c r="C1617" s="52"/>
      <c r="D1617" s="52"/>
      <c r="E1617" s="52"/>
    </row>
    <row r="1618" spans="2:5" x14ac:dyDescent="0.2">
      <c r="B1618" s="86"/>
      <c r="C1618" s="52"/>
      <c r="D1618" s="52"/>
      <c r="E1618" s="52"/>
    </row>
    <row r="1619" spans="2:5" x14ac:dyDescent="0.2">
      <c r="B1619" s="86"/>
      <c r="C1619" s="52"/>
      <c r="D1619" s="52"/>
      <c r="E1619" s="52"/>
    </row>
    <row r="1620" spans="2:5" x14ac:dyDescent="0.2">
      <c r="B1620" s="86"/>
      <c r="C1620" s="52"/>
      <c r="D1620" s="52"/>
      <c r="E1620" s="52"/>
    </row>
    <row r="1621" spans="2:5" x14ac:dyDescent="0.2">
      <c r="B1621" s="86"/>
      <c r="C1621" s="52"/>
      <c r="D1621" s="52"/>
      <c r="E1621" s="52"/>
    </row>
    <row r="1622" spans="2:5" x14ac:dyDescent="0.2">
      <c r="B1622" s="86"/>
      <c r="C1622" s="52"/>
      <c r="D1622" s="52"/>
      <c r="E1622" s="52"/>
    </row>
    <row r="1623" spans="2:5" x14ac:dyDescent="0.2">
      <c r="B1623" s="86"/>
      <c r="C1623" s="52"/>
      <c r="D1623" s="52"/>
      <c r="E1623" s="52"/>
    </row>
    <row r="1624" spans="2:5" x14ac:dyDescent="0.2">
      <c r="B1624" s="86"/>
      <c r="C1624" s="52"/>
      <c r="D1624" s="52"/>
      <c r="E1624" s="52"/>
    </row>
    <row r="1625" spans="2:5" x14ac:dyDescent="0.2">
      <c r="B1625" s="86"/>
      <c r="C1625" s="52"/>
      <c r="D1625" s="52"/>
      <c r="E1625" s="52"/>
    </row>
    <row r="1626" spans="2:5" x14ac:dyDescent="0.2">
      <c r="B1626" s="86"/>
      <c r="C1626" s="52"/>
      <c r="D1626" s="52"/>
      <c r="E1626" s="52"/>
    </row>
    <row r="1627" spans="2:5" x14ac:dyDescent="0.2">
      <c r="B1627" s="86"/>
      <c r="C1627" s="52"/>
      <c r="D1627" s="52"/>
      <c r="E1627" s="52"/>
    </row>
    <row r="1628" spans="2:5" x14ac:dyDescent="0.2">
      <c r="B1628" s="86"/>
      <c r="C1628" s="52"/>
      <c r="D1628" s="52"/>
      <c r="E1628" s="52"/>
    </row>
    <row r="1629" spans="2:5" x14ac:dyDescent="0.2">
      <c r="B1629" s="86"/>
      <c r="C1629" s="52"/>
      <c r="D1629" s="52"/>
      <c r="E1629" s="52"/>
    </row>
    <row r="1630" spans="2:5" x14ac:dyDescent="0.2">
      <c r="B1630" s="86"/>
      <c r="C1630" s="52"/>
      <c r="D1630" s="52"/>
      <c r="E1630" s="52"/>
    </row>
    <row r="1631" spans="2:5" x14ac:dyDescent="0.2">
      <c r="B1631" s="86"/>
      <c r="C1631" s="52"/>
      <c r="D1631" s="52"/>
      <c r="E1631" s="52"/>
    </row>
    <row r="1632" spans="2:5" x14ac:dyDescent="0.2">
      <c r="B1632" s="86"/>
      <c r="C1632" s="52"/>
      <c r="D1632" s="52"/>
      <c r="E1632" s="52"/>
    </row>
    <row r="1633" spans="2:5" x14ac:dyDescent="0.2">
      <c r="B1633" s="86"/>
      <c r="C1633" s="52"/>
      <c r="D1633" s="52"/>
      <c r="E1633" s="52"/>
    </row>
    <row r="1634" spans="2:5" x14ac:dyDescent="0.2">
      <c r="B1634" s="86"/>
      <c r="C1634" s="52"/>
      <c r="D1634" s="52"/>
      <c r="E1634" s="52"/>
    </row>
    <row r="1635" spans="2:5" x14ac:dyDescent="0.2">
      <c r="B1635" s="86"/>
      <c r="C1635" s="52"/>
      <c r="D1635" s="52"/>
      <c r="E1635" s="52"/>
    </row>
    <row r="1636" spans="2:5" x14ac:dyDescent="0.2">
      <c r="B1636" s="86"/>
      <c r="C1636" s="52"/>
      <c r="D1636" s="52"/>
      <c r="E1636" s="52"/>
    </row>
    <row r="1637" spans="2:5" x14ac:dyDescent="0.2">
      <c r="B1637" s="86"/>
      <c r="C1637" s="52"/>
      <c r="D1637" s="52"/>
      <c r="E1637" s="52"/>
    </row>
    <row r="1638" spans="2:5" x14ac:dyDescent="0.2">
      <c r="B1638" s="86"/>
      <c r="C1638" s="52"/>
      <c r="D1638" s="52"/>
      <c r="E1638" s="52"/>
    </row>
    <row r="1639" spans="2:5" x14ac:dyDescent="0.2">
      <c r="B1639" s="86"/>
      <c r="C1639" s="52"/>
      <c r="D1639" s="52"/>
      <c r="E1639" s="52"/>
    </row>
    <row r="1640" spans="2:5" x14ac:dyDescent="0.2">
      <c r="B1640" s="86"/>
      <c r="C1640" s="52"/>
      <c r="D1640" s="52"/>
      <c r="E1640" s="52"/>
    </row>
    <row r="1641" spans="2:5" x14ac:dyDescent="0.2">
      <c r="B1641" s="86"/>
      <c r="C1641" s="52"/>
      <c r="D1641" s="52"/>
      <c r="E1641" s="52"/>
    </row>
    <row r="1642" spans="2:5" x14ac:dyDescent="0.2">
      <c r="B1642" s="86"/>
      <c r="C1642" s="52"/>
      <c r="D1642" s="52"/>
      <c r="E1642" s="52"/>
    </row>
    <row r="1643" spans="2:5" x14ac:dyDescent="0.2">
      <c r="B1643" s="86"/>
      <c r="C1643" s="52"/>
      <c r="D1643" s="52"/>
      <c r="E1643" s="52"/>
    </row>
    <row r="1644" spans="2:5" x14ac:dyDescent="0.2">
      <c r="B1644" s="86"/>
      <c r="C1644" s="52"/>
      <c r="D1644" s="52"/>
      <c r="E1644" s="52"/>
    </row>
    <row r="1645" spans="2:5" x14ac:dyDescent="0.2">
      <c r="B1645" s="86"/>
      <c r="C1645" s="52"/>
      <c r="D1645" s="52"/>
      <c r="E1645" s="52"/>
    </row>
    <row r="1646" spans="2:5" x14ac:dyDescent="0.2">
      <c r="B1646" s="86"/>
      <c r="C1646" s="52"/>
      <c r="D1646" s="52"/>
      <c r="E1646" s="52"/>
    </row>
    <row r="1647" spans="2:5" x14ac:dyDescent="0.2">
      <c r="B1647" s="86"/>
      <c r="C1647" s="52"/>
      <c r="D1647" s="52"/>
      <c r="E1647" s="52"/>
    </row>
    <row r="1648" spans="2:5" x14ac:dyDescent="0.2">
      <c r="B1648" s="86"/>
      <c r="C1648" s="52"/>
      <c r="D1648" s="52"/>
      <c r="E1648" s="52"/>
    </row>
    <row r="1649" spans="2:5" x14ac:dyDescent="0.2">
      <c r="B1649" s="86"/>
      <c r="C1649" s="52"/>
      <c r="D1649" s="52"/>
      <c r="E1649" s="52"/>
    </row>
    <row r="1650" spans="2:5" x14ac:dyDescent="0.2">
      <c r="B1650" s="86"/>
      <c r="C1650" s="52"/>
      <c r="D1650" s="52"/>
      <c r="E1650" s="52"/>
    </row>
    <row r="1651" spans="2:5" x14ac:dyDescent="0.2">
      <c r="B1651" s="86"/>
      <c r="C1651" s="52"/>
      <c r="D1651" s="52"/>
      <c r="E1651" s="52"/>
    </row>
    <row r="1652" spans="2:5" x14ac:dyDescent="0.2">
      <c r="B1652" s="86"/>
      <c r="C1652" s="52"/>
      <c r="D1652" s="52"/>
      <c r="E1652" s="52"/>
    </row>
    <row r="1653" spans="2:5" x14ac:dyDescent="0.2">
      <c r="B1653" s="86"/>
      <c r="C1653" s="52"/>
      <c r="D1653" s="52"/>
      <c r="E1653" s="52"/>
    </row>
    <row r="1654" spans="2:5" x14ac:dyDescent="0.2">
      <c r="B1654" s="86"/>
      <c r="C1654" s="52"/>
      <c r="D1654" s="52"/>
      <c r="E1654" s="52"/>
    </row>
    <row r="1655" spans="2:5" x14ac:dyDescent="0.2">
      <c r="B1655" s="86"/>
      <c r="C1655" s="52"/>
      <c r="D1655" s="52"/>
      <c r="E1655" s="52"/>
    </row>
    <row r="1656" spans="2:5" x14ac:dyDescent="0.2">
      <c r="B1656" s="86"/>
      <c r="C1656" s="52"/>
      <c r="D1656" s="52"/>
      <c r="E1656" s="52"/>
    </row>
    <row r="1657" spans="2:5" x14ac:dyDescent="0.2">
      <c r="B1657" s="86"/>
      <c r="C1657" s="52"/>
      <c r="D1657" s="52"/>
      <c r="E1657" s="52"/>
    </row>
    <row r="1658" spans="2:5" x14ac:dyDescent="0.2">
      <c r="B1658" s="86"/>
      <c r="C1658" s="52"/>
      <c r="D1658" s="52"/>
      <c r="E1658" s="52"/>
    </row>
    <row r="1659" spans="2:5" x14ac:dyDescent="0.2">
      <c r="B1659" s="86"/>
      <c r="C1659" s="52"/>
      <c r="D1659" s="52"/>
      <c r="E1659" s="52"/>
    </row>
    <row r="1660" spans="2:5" x14ac:dyDescent="0.2">
      <c r="B1660" s="86"/>
      <c r="C1660" s="52"/>
      <c r="D1660" s="52"/>
      <c r="E1660" s="52"/>
    </row>
    <row r="1661" spans="2:5" x14ac:dyDescent="0.2">
      <c r="B1661" s="86"/>
      <c r="C1661" s="52"/>
      <c r="D1661" s="52"/>
      <c r="E1661" s="52"/>
    </row>
    <row r="1662" spans="2:5" x14ac:dyDescent="0.2">
      <c r="B1662" s="86"/>
      <c r="C1662" s="52"/>
      <c r="D1662" s="52"/>
      <c r="E1662" s="52"/>
    </row>
    <row r="1663" spans="2:5" x14ac:dyDescent="0.2">
      <c r="B1663" s="86"/>
      <c r="C1663" s="52"/>
      <c r="D1663" s="52"/>
      <c r="E1663" s="52"/>
    </row>
    <row r="1664" spans="2:5" x14ac:dyDescent="0.2">
      <c r="B1664" s="86"/>
      <c r="C1664" s="52"/>
      <c r="D1664" s="52"/>
      <c r="E1664" s="52"/>
    </row>
    <row r="1665" spans="2:5" x14ac:dyDescent="0.2">
      <c r="B1665" s="86"/>
      <c r="C1665" s="52"/>
      <c r="D1665" s="52"/>
      <c r="E1665" s="52"/>
    </row>
    <row r="1666" spans="2:5" x14ac:dyDescent="0.2">
      <c r="B1666" s="86"/>
      <c r="C1666" s="52"/>
      <c r="D1666" s="52"/>
      <c r="E1666" s="52"/>
    </row>
    <row r="1667" spans="2:5" x14ac:dyDescent="0.2">
      <c r="B1667" s="86"/>
      <c r="C1667" s="52"/>
      <c r="D1667" s="52"/>
      <c r="E1667" s="52"/>
    </row>
    <row r="1668" spans="2:5" x14ac:dyDescent="0.2">
      <c r="B1668" s="86"/>
      <c r="C1668" s="52"/>
      <c r="D1668" s="52"/>
      <c r="E1668" s="52"/>
    </row>
    <row r="1669" spans="2:5" x14ac:dyDescent="0.2">
      <c r="B1669" s="86"/>
      <c r="C1669" s="52"/>
      <c r="D1669" s="52"/>
      <c r="E1669" s="52"/>
    </row>
    <row r="1670" spans="2:5" x14ac:dyDescent="0.2">
      <c r="B1670" s="86"/>
      <c r="C1670" s="52"/>
      <c r="D1670" s="52"/>
      <c r="E1670" s="52"/>
    </row>
    <row r="1671" spans="2:5" x14ac:dyDescent="0.2">
      <c r="B1671" s="86"/>
      <c r="C1671" s="52"/>
      <c r="D1671" s="52"/>
      <c r="E1671" s="52"/>
    </row>
    <row r="1672" spans="2:5" x14ac:dyDescent="0.2">
      <c r="B1672" s="86"/>
      <c r="C1672" s="52"/>
      <c r="D1672" s="52"/>
      <c r="E1672" s="52"/>
    </row>
    <row r="1673" spans="2:5" x14ac:dyDescent="0.2">
      <c r="B1673" s="86"/>
      <c r="C1673" s="52"/>
      <c r="D1673" s="52"/>
      <c r="E1673" s="52"/>
    </row>
    <row r="1674" spans="2:5" x14ac:dyDescent="0.2">
      <c r="B1674" s="86"/>
      <c r="C1674" s="52"/>
      <c r="D1674" s="52"/>
      <c r="E1674" s="52"/>
    </row>
    <row r="1675" spans="2:5" x14ac:dyDescent="0.2">
      <c r="B1675" s="86"/>
      <c r="C1675" s="52"/>
      <c r="D1675" s="52"/>
      <c r="E1675" s="52"/>
    </row>
    <row r="1676" spans="2:5" x14ac:dyDescent="0.2">
      <c r="B1676" s="86"/>
      <c r="C1676" s="52"/>
      <c r="D1676" s="52"/>
      <c r="E1676" s="52"/>
    </row>
    <row r="1677" spans="2:5" x14ac:dyDescent="0.2">
      <c r="B1677" s="86"/>
      <c r="C1677" s="52"/>
      <c r="D1677" s="52"/>
      <c r="E1677" s="52"/>
    </row>
    <row r="1678" spans="2:5" x14ac:dyDescent="0.2">
      <c r="B1678" s="86"/>
      <c r="C1678" s="52"/>
      <c r="D1678" s="52"/>
      <c r="E1678" s="52"/>
    </row>
    <row r="1679" spans="2:5" x14ac:dyDescent="0.2">
      <c r="B1679" s="86"/>
      <c r="C1679" s="52"/>
      <c r="D1679" s="52"/>
      <c r="E1679" s="52"/>
    </row>
    <row r="1680" spans="2:5" x14ac:dyDescent="0.2">
      <c r="B1680" s="86"/>
      <c r="C1680" s="52"/>
      <c r="D1680" s="52"/>
      <c r="E1680" s="52"/>
    </row>
    <row r="1681" spans="2:5" x14ac:dyDescent="0.2">
      <c r="B1681" s="86"/>
      <c r="C1681" s="52"/>
      <c r="D1681" s="52"/>
      <c r="E1681" s="52"/>
    </row>
    <row r="1682" spans="2:5" x14ac:dyDescent="0.2">
      <c r="B1682" s="86"/>
      <c r="C1682" s="52"/>
      <c r="D1682" s="52"/>
      <c r="E1682" s="52"/>
    </row>
    <row r="1683" spans="2:5" x14ac:dyDescent="0.2">
      <c r="B1683" s="86"/>
      <c r="C1683" s="52"/>
      <c r="D1683" s="52"/>
      <c r="E1683" s="52"/>
    </row>
    <row r="1684" spans="2:5" x14ac:dyDescent="0.2">
      <c r="B1684" s="86"/>
      <c r="C1684" s="52"/>
      <c r="D1684" s="52"/>
      <c r="E1684" s="52"/>
    </row>
    <row r="1685" spans="2:5" x14ac:dyDescent="0.2">
      <c r="B1685" s="86"/>
      <c r="C1685" s="52"/>
      <c r="D1685" s="52"/>
      <c r="E1685" s="52"/>
    </row>
    <row r="1686" spans="2:5" x14ac:dyDescent="0.2">
      <c r="B1686" s="86"/>
      <c r="C1686" s="52"/>
      <c r="D1686" s="52"/>
      <c r="E1686" s="52"/>
    </row>
    <row r="1687" spans="2:5" x14ac:dyDescent="0.2">
      <c r="B1687" s="86"/>
      <c r="C1687" s="52"/>
      <c r="D1687" s="52"/>
      <c r="E1687" s="52"/>
    </row>
    <row r="1688" spans="2:5" x14ac:dyDescent="0.2">
      <c r="B1688" s="86"/>
      <c r="C1688" s="52"/>
      <c r="D1688" s="52"/>
      <c r="E1688" s="52"/>
    </row>
    <row r="1689" spans="2:5" x14ac:dyDescent="0.2">
      <c r="B1689" s="86"/>
      <c r="C1689" s="52"/>
      <c r="D1689" s="52"/>
      <c r="E1689" s="52"/>
    </row>
    <row r="1690" spans="2:5" x14ac:dyDescent="0.2">
      <c r="B1690" s="86"/>
      <c r="C1690" s="52"/>
      <c r="D1690" s="52"/>
      <c r="E1690" s="52"/>
    </row>
    <row r="1691" spans="2:5" x14ac:dyDescent="0.2">
      <c r="B1691" s="86"/>
      <c r="C1691" s="52"/>
      <c r="D1691" s="52"/>
      <c r="E1691" s="52"/>
    </row>
    <row r="1692" spans="2:5" x14ac:dyDescent="0.2">
      <c r="B1692" s="86"/>
      <c r="C1692" s="52"/>
      <c r="D1692" s="52"/>
      <c r="E1692" s="52"/>
    </row>
    <row r="1693" spans="2:5" x14ac:dyDescent="0.2">
      <c r="B1693" s="86"/>
      <c r="C1693" s="52"/>
      <c r="D1693" s="52"/>
      <c r="E1693" s="52"/>
    </row>
    <row r="1694" spans="2:5" x14ac:dyDescent="0.2">
      <c r="B1694" s="86"/>
      <c r="C1694" s="52"/>
      <c r="D1694" s="52"/>
      <c r="E1694" s="52"/>
    </row>
    <row r="1695" spans="2:5" x14ac:dyDescent="0.2">
      <c r="B1695" s="86"/>
      <c r="C1695" s="52"/>
      <c r="D1695" s="52"/>
      <c r="E1695" s="52"/>
    </row>
    <row r="1696" spans="2:5" x14ac:dyDescent="0.2">
      <c r="B1696" s="86"/>
      <c r="C1696" s="52"/>
      <c r="D1696" s="52"/>
      <c r="E1696" s="52"/>
    </row>
    <row r="1697" spans="2:5" x14ac:dyDescent="0.2">
      <c r="B1697" s="86"/>
      <c r="C1697" s="52"/>
      <c r="D1697" s="52"/>
      <c r="E1697" s="52"/>
    </row>
    <row r="1698" spans="2:5" x14ac:dyDescent="0.2">
      <c r="B1698" s="86"/>
      <c r="C1698" s="52"/>
      <c r="D1698" s="52"/>
      <c r="E1698" s="52"/>
    </row>
    <row r="1699" spans="2:5" x14ac:dyDescent="0.2">
      <c r="B1699" s="86"/>
      <c r="C1699" s="52"/>
      <c r="D1699" s="52"/>
      <c r="E1699" s="52"/>
    </row>
    <row r="1700" spans="2:5" x14ac:dyDescent="0.2">
      <c r="B1700" s="86"/>
      <c r="C1700" s="52"/>
      <c r="D1700" s="52"/>
      <c r="E1700" s="52"/>
    </row>
    <row r="1701" spans="2:5" x14ac:dyDescent="0.2">
      <c r="B1701" s="86"/>
      <c r="C1701" s="52"/>
      <c r="D1701" s="52"/>
      <c r="E1701" s="52"/>
    </row>
    <row r="1702" spans="2:5" x14ac:dyDescent="0.2">
      <c r="B1702" s="86"/>
      <c r="C1702" s="52"/>
      <c r="D1702" s="52"/>
      <c r="E1702" s="52"/>
    </row>
    <row r="1703" spans="2:5" x14ac:dyDescent="0.2">
      <c r="B1703" s="86"/>
      <c r="C1703" s="52"/>
      <c r="D1703" s="52"/>
      <c r="E1703" s="52"/>
    </row>
    <row r="1704" spans="2:5" x14ac:dyDescent="0.2">
      <c r="B1704" s="86"/>
      <c r="C1704" s="52"/>
      <c r="D1704" s="52"/>
      <c r="E1704" s="52"/>
    </row>
    <row r="1705" spans="2:5" x14ac:dyDescent="0.2">
      <c r="B1705" s="86"/>
      <c r="C1705" s="52"/>
      <c r="D1705" s="52"/>
      <c r="E1705" s="52"/>
    </row>
    <row r="1706" spans="2:5" x14ac:dyDescent="0.2">
      <c r="B1706" s="86"/>
      <c r="C1706" s="52"/>
      <c r="D1706" s="52"/>
      <c r="E1706" s="52"/>
    </row>
    <row r="1707" spans="2:5" x14ac:dyDescent="0.2">
      <c r="B1707" s="86"/>
      <c r="C1707" s="52"/>
      <c r="D1707" s="52"/>
      <c r="E1707" s="52"/>
    </row>
    <row r="1708" spans="2:5" x14ac:dyDescent="0.2">
      <c r="B1708" s="86"/>
      <c r="C1708" s="52"/>
      <c r="D1708" s="52"/>
      <c r="E1708" s="52"/>
    </row>
    <row r="1709" spans="2:5" x14ac:dyDescent="0.2">
      <c r="B1709" s="86"/>
      <c r="C1709" s="52"/>
      <c r="D1709" s="52"/>
      <c r="E1709" s="52"/>
    </row>
    <row r="1710" spans="2:5" x14ac:dyDescent="0.2">
      <c r="B1710" s="86"/>
      <c r="C1710" s="52"/>
      <c r="D1710" s="52"/>
      <c r="E1710" s="52"/>
    </row>
    <row r="1711" spans="2:5" x14ac:dyDescent="0.2">
      <c r="B1711" s="86"/>
      <c r="C1711" s="52"/>
      <c r="D1711" s="52"/>
      <c r="E1711" s="52"/>
    </row>
    <row r="1712" spans="2:5" x14ac:dyDescent="0.2">
      <c r="B1712" s="86"/>
      <c r="C1712" s="52"/>
      <c r="D1712" s="52"/>
      <c r="E1712" s="52"/>
    </row>
    <row r="1713" spans="2:5" x14ac:dyDescent="0.2">
      <c r="B1713" s="86"/>
      <c r="C1713" s="52"/>
      <c r="D1713" s="52"/>
      <c r="E1713" s="52"/>
    </row>
    <row r="1714" spans="2:5" x14ac:dyDescent="0.2">
      <c r="B1714" s="86"/>
      <c r="C1714" s="52"/>
      <c r="D1714" s="52"/>
      <c r="E1714" s="52"/>
    </row>
    <row r="1715" spans="2:5" x14ac:dyDescent="0.2">
      <c r="B1715" s="86"/>
      <c r="C1715" s="52"/>
      <c r="D1715" s="52"/>
      <c r="E1715" s="52"/>
    </row>
    <row r="1716" spans="2:5" x14ac:dyDescent="0.2">
      <c r="B1716" s="86"/>
      <c r="C1716" s="52"/>
      <c r="D1716" s="52"/>
      <c r="E1716" s="52"/>
    </row>
    <row r="1717" spans="2:5" x14ac:dyDescent="0.2">
      <c r="B1717" s="86"/>
      <c r="C1717" s="52"/>
      <c r="D1717" s="52"/>
      <c r="E1717" s="52"/>
    </row>
    <row r="1718" spans="2:5" x14ac:dyDescent="0.2">
      <c r="B1718" s="86"/>
      <c r="C1718" s="52"/>
      <c r="D1718" s="52"/>
      <c r="E1718" s="52"/>
    </row>
    <row r="1719" spans="2:5" x14ac:dyDescent="0.2">
      <c r="B1719" s="86"/>
      <c r="C1719" s="52"/>
      <c r="D1719" s="52"/>
      <c r="E1719" s="52"/>
    </row>
    <row r="1720" spans="2:5" x14ac:dyDescent="0.2">
      <c r="B1720" s="86"/>
      <c r="C1720" s="52"/>
      <c r="D1720" s="52"/>
      <c r="E1720" s="52"/>
    </row>
    <row r="1721" spans="2:5" x14ac:dyDescent="0.2">
      <c r="B1721" s="86"/>
      <c r="C1721" s="52"/>
      <c r="D1721" s="52"/>
      <c r="E1721" s="52"/>
    </row>
    <row r="1722" spans="2:5" x14ac:dyDescent="0.2">
      <c r="B1722" s="86"/>
      <c r="C1722" s="52"/>
      <c r="D1722" s="52"/>
      <c r="E1722" s="52"/>
    </row>
    <row r="1723" spans="2:5" x14ac:dyDescent="0.2">
      <c r="B1723" s="86"/>
      <c r="C1723" s="52"/>
      <c r="D1723" s="52"/>
      <c r="E1723" s="52"/>
    </row>
    <row r="1724" spans="2:5" x14ac:dyDescent="0.2">
      <c r="B1724" s="86"/>
      <c r="C1724" s="52"/>
      <c r="D1724" s="52"/>
      <c r="E1724" s="52"/>
    </row>
    <row r="1725" spans="2:5" x14ac:dyDescent="0.2">
      <c r="B1725" s="86"/>
      <c r="C1725" s="52"/>
      <c r="D1725" s="52"/>
      <c r="E1725" s="52"/>
    </row>
    <row r="1726" spans="2:5" x14ac:dyDescent="0.2">
      <c r="B1726" s="86"/>
      <c r="C1726" s="52"/>
      <c r="D1726" s="52"/>
      <c r="E1726" s="52"/>
    </row>
    <row r="1727" spans="2:5" x14ac:dyDescent="0.2">
      <c r="B1727" s="86"/>
      <c r="C1727" s="52"/>
      <c r="D1727" s="52"/>
      <c r="E1727" s="52"/>
    </row>
    <row r="1728" spans="2:5" x14ac:dyDescent="0.2">
      <c r="B1728" s="86"/>
      <c r="C1728" s="52"/>
      <c r="D1728" s="52"/>
      <c r="E1728" s="52"/>
    </row>
    <row r="1729" spans="2:5" x14ac:dyDescent="0.2">
      <c r="B1729" s="86"/>
      <c r="C1729" s="52"/>
      <c r="D1729" s="52"/>
      <c r="E1729" s="52"/>
    </row>
    <row r="1730" spans="2:5" x14ac:dyDescent="0.2">
      <c r="B1730" s="86"/>
      <c r="C1730" s="52"/>
      <c r="D1730" s="52"/>
      <c r="E1730" s="52"/>
    </row>
    <row r="1731" spans="2:5" x14ac:dyDescent="0.2">
      <c r="B1731" s="86"/>
      <c r="C1731" s="52"/>
      <c r="D1731" s="52"/>
      <c r="E1731" s="52"/>
    </row>
    <row r="1732" spans="2:5" x14ac:dyDescent="0.2">
      <c r="B1732" s="86"/>
      <c r="C1732" s="52"/>
      <c r="D1732" s="52"/>
      <c r="E1732" s="52"/>
    </row>
    <row r="1733" spans="2:5" x14ac:dyDescent="0.2">
      <c r="B1733" s="86"/>
      <c r="C1733" s="52"/>
      <c r="D1733" s="52"/>
      <c r="E1733" s="52"/>
    </row>
    <row r="1734" spans="2:5" x14ac:dyDescent="0.2">
      <c r="B1734" s="86"/>
      <c r="C1734" s="52"/>
      <c r="D1734" s="52"/>
      <c r="E1734" s="52"/>
    </row>
    <row r="1735" spans="2:5" x14ac:dyDescent="0.2">
      <c r="B1735" s="86"/>
      <c r="C1735" s="52"/>
      <c r="D1735" s="52"/>
      <c r="E1735" s="52"/>
    </row>
    <row r="1736" spans="2:5" x14ac:dyDescent="0.2">
      <c r="B1736" s="86"/>
      <c r="C1736" s="52"/>
      <c r="D1736" s="52"/>
      <c r="E1736" s="52"/>
    </row>
    <row r="1737" spans="2:5" x14ac:dyDescent="0.2">
      <c r="B1737" s="86"/>
      <c r="C1737" s="52"/>
      <c r="D1737" s="52"/>
      <c r="E1737" s="52"/>
    </row>
    <row r="1738" spans="2:5" x14ac:dyDescent="0.2">
      <c r="B1738" s="86"/>
      <c r="C1738" s="52"/>
      <c r="D1738" s="52"/>
      <c r="E1738" s="52"/>
    </row>
    <row r="1739" spans="2:5" x14ac:dyDescent="0.2">
      <c r="B1739" s="86"/>
      <c r="C1739" s="52"/>
      <c r="D1739" s="52"/>
      <c r="E1739" s="52"/>
    </row>
    <row r="1740" spans="2:5" x14ac:dyDescent="0.2">
      <c r="B1740" s="86"/>
      <c r="C1740" s="52"/>
      <c r="D1740" s="52"/>
      <c r="E1740" s="52"/>
    </row>
    <row r="1741" spans="2:5" x14ac:dyDescent="0.2">
      <c r="B1741" s="86"/>
      <c r="C1741" s="52"/>
      <c r="D1741" s="52"/>
      <c r="E1741" s="52"/>
    </row>
    <row r="1742" spans="2:5" x14ac:dyDescent="0.2">
      <c r="B1742" s="86"/>
      <c r="C1742" s="52"/>
      <c r="D1742" s="52"/>
      <c r="E1742" s="52"/>
    </row>
    <row r="1743" spans="2:5" x14ac:dyDescent="0.2">
      <c r="B1743" s="86"/>
      <c r="C1743" s="52"/>
      <c r="D1743" s="52"/>
      <c r="E1743" s="52"/>
    </row>
    <row r="1744" spans="2:5" x14ac:dyDescent="0.2">
      <c r="B1744" s="86"/>
      <c r="C1744" s="52"/>
      <c r="D1744" s="52"/>
      <c r="E1744" s="52"/>
    </row>
    <row r="1745" spans="2:5" x14ac:dyDescent="0.2">
      <c r="B1745" s="86"/>
      <c r="C1745" s="52"/>
      <c r="D1745" s="52"/>
      <c r="E1745" s="52"/>
    </row>
    <row r="1746" spans="2:5" x14ac:dyDescent="0.2">
      <c r="B1746" s="86"/>
      <c r="C1746" s="52"/>
      <c r="D1746" s="52"/>
      <c r="E1746" s="52"/>
    </row>
    <row r="1747" spans="2:5" x14ac:dyDescent="0.2">
      <c r="B1747" s="86"/>
      <c r="C1747" s="52"/>
      <c r="D1747" s="52"/>
      <c r="E1747" s="52"/>
    </row>
    <row r="1748" spans="2:5" x14ac:dyDescent="0.2">
      <c r="B1748" s="86"/>
      <c r="C1748" s="52"/>
      <c r="D1748" s="52"/>
      <c r="E1748" s="52"/>
    </row>
    <row r="1749" spans="2:5" x14ac:dyDescent="0.2">
      <c r="B1749" s="86"/>
      <c r="C1749" s="52"/>
      <c r="D1749" s="52"/>
      <c r="E1749" s="52"/>
    </row>
    <row r="1750" spans="2:5" x14ac:dyDescent="0.2">
      <c r="B1750" s="86"/>
      <c r="C1750" s="52"/>
      <c r="D1750" s="52"/>
      <c r="E1750" s="52"/>
    </row>
    <row r="1751" spans="2:5" x14ac:dyDescent="0.2">
      <c r="B1751" s="86"/>
      <c r="C1751" s="52"/>
      <c r="D1751" s="52"/>
      <c r="E1751" s="52"/>
    </row>
    <row r="1752" spans="2:5" x14ac:dyDescent="0.2">
      <c r="B1752" s="86"/>
      <c r="C1752" s="52"/>
      <c r="D1752" s="52"/>
      <c r="E1752" s="52"/>
    </row>
    <row r="1753" spans="2:5" x14ac:dyDescent="0.2">
      <c r="B1753" s="86"/>
      <c r="C1753" s="52"/>
      <c r="D1753" s="52"/>
      <c r="E1753" s="52"/>
    </row>
    <row r="1754" spans="2:5" x14ac:dyDescent="0.2">
      <c r="B1754" s="86"/>
      <c r="C1754" s="52"/>
      <c r="D1754" s="52"/>
      <c r="E1754" s="52"/>
    </row>
    <row r="1755" spans="2:5" x14ac:dyDescent="0.2">
      <c r="B1755" s="86"/>
      <c r="C1755" s="52"/>
      <c r="D1755" s="52"/>
      <c r="E1755" s="52"/>
    </row>
    <row r="1756" spans="2:5" x14ac:dyDescent="0.2">
      <c r="B1756" s="86"/>
      <c r="C1756" s="52"/>
      <c r="D1756" s="52"/>
      <c r="E1756" s="52"/>
    </row>
    <row r="1757" spans="2:5" x14ac:dyDescent="0.2">
      <c r="B1757" s="86"/>
      <c r="C1757" s="52"/>
      <c r="D1757" s="52"/>
      <c r="E1757" s="52"/>
    </row>
    <row r="1758" spans="2:5" x14ac:dyDescent="0.2">
      <c r="B1758" s="86"/>
      <c r="C1758" s="52"/>
      <c r="D1758" s="52"/>
      <c r="E1758" s="52"/>
    </row>
    <row r="1759" spans="2:5" x14ac:dyDescent="0.2">
      <c r="B1759" s="86"/>
      <c r="C1759" s="52"/>
      <c r="D1759" s="52"/>
      <c r="E1759" s="52"/>
    </row>
    <row r="1760" spans="2:5" x14ac:dyDescent="0.2">
      <c r="B1760" s="86"/>
      <c r="C1760" s="52"/>
      <c r="D1760" s="52"/>
      <c r="E1760" s="52"/>
    </row>
    <row r="1761" spans="2:5" x14ac:dyDescent="0.2">
      <c r="B1761" s="86"/>
      <c r="C1761" s="52"/>
      <c r="D1761" s="52"/>
      <c r="E1761" s="52"/>
    </row>
    <row r="1762" spans="2:5" x14ac:dyDescent="0.2">
      <c r="B1762" s="86"/>
      <c r="C1762" s="52"/>
      <c r="D1762" s="52"/>
      <c r="E1762" s="52"/>
    </row>
    <row r="1763" spans="2:5" x14ac:dyDescent="0.2">
      <c r="B1763" s="86"/>
      <c r="C1763" s="52"/>
      <c r="D1763" s="52"/>
      <c r="E1763" s="52"/>
    </row>
    <row r="1764" spans="2:5" x14ac:dyDescent="0.2">
      <c r="B1764" s="86"/>
      <c r="C1764" s="52"/>
      <c r="D1764" s="52"/>
      <c r="E1764" s="52"/>
    </row>
    <row r="1765" spans="2:5" x14ac:dyDescent="0.2">
      <c r="B1765" s="86"/>
      <c r="C1765" s="52"/>
      <c r="D1765" s="52"/>
      <c r="E1765" s="52"/>
    </row>
    <row r="1766" spans="2:5" x14ac:dyDescent="0.2">
      <c r="B1766" s="86"/>
      <c r="C1766" s="52"/>
      <c r="D1766" s="52"/>
      <c r="E1766" s="52"/>
    </row>
    <row r="1767" spans="2:5" x14ac:dyDescent="0.2">
      <c r="B1767" s="86"/>
      <c r="C1767" s="52"/>
      <c r="D1767" s="52"/>
      <c r="E1767" s="52"/>
    </row>
    <row r="1768" spans="2:5" x14ac:dyDescent="0.2">
      <c r="B1768" s="86"/>
      <c r="C1768" s="52"/>
      <c r="D1768" s="52"/>
      <c r="E1768" s="52"/>
    </row>
    <row r="1769" spans="2:5" x14ac:dyDescent="0.2">
      <c r="B1769" s="86"/>
      <c r="C1769" s="52"/>
      <c r="D1769" s="52"/>
      <c r="E1769" s="52"/>
    </row>
    <row r="1770" spans="2:5" x14ac:dyDescent="0.2">
      <c r="B1770" s="86"/>
      <c r="C1770" s="52"/>
      <c r="D1770" s="52"/>
      <c r="E1770" s="52"/>
    </row>
    <row r="1771" spans="2:5" x14ac:dyDescent="0.2">
      <c r="B1771" s="86"/>
      <c r="C1771" s="52"/>
      <c r="D1771" s="52"/>
      <c r="E1771" s="52"/>
    </row>
    <row r="1772" spans="2:5" x14ac:dyDescent="0.2">
      <c r="B1772" s="86"/>
      <c r="C1772" s="52"/>
      <c r="D1772" s="52"/>
      <c r="E1772" s="52"/>
    </row>
    <row r="1773" spans="2:5" x14ac:dyDescent="0.2">
      <c r="B1773" s="86"/>
      <c r="C1773" s="52"/>
      <c r="D1773" s="52"/>
      <c r="E1773" s="52"/>
    </row>
    <row r="1774" spans="2:5" x14ac:dyDescent="0.2">
      <c r="B1774" s="86"/>
      <c r="C1774" s="52"/>
      <c r="D1774" s="52"/>
      <c r="E1774" s="52"/>
    </row>
    <row r="1775" spans="2:5" x14ac:dyDescent="0.2">
      <c r="B1775" s="86"/>
      <c r="C1775" s="52"/>
      <c r="D1775" s="52"/>
      <c r="E1775" s="52"/>
    </row>
    <row r="1776" spans="2:5" x14ac:dyDescent="0.2">
      <c r="B1776" s="86"/>
      <c r="C1776" s="52"/>
      <c r="D1776" s="52"/>
      <c r="E1776" s="52"/>
    </row>
    <row r="1777" spans="2:5" x14ac:dyDescent="0.2">
      <c r="B1777" s="86"/>
      <c r="C1777" s="52"/>
      <c r="D1777" s="52"/>
      <c r="E1777" s="52"/>
    </row>
    <row r="1778" spans="2:5" x14ac:dyDescent="0.2">
      <c r="B1778" s="86"/>
      <c r="C1778" s="52"/>
      <c r="D1778" s="52"/>
      <c r="E1778" s="52"/>
    </row>
    <row r="1779" spans="2:5" x14ac:dyDescent="0.2">
      <c r="B1779" s="86"/>
      <c r="C1779" s="52"/>
      <c r="D1779" s="52"/>
      <c r="E1779" s="52"/>
    </row>
    <row r="1780" spans="2:5" x14ac:dyDescent="0.2">
      <c r="B1780" s="86"/>
      <c r="C1780" s="52"/>
      <c r="D1780" s="52"/>
      <c r="E1780" s="52"/>
    </row>
    <row r="1781" spans="2:5" x14ac:dyDescent="0.2">
      <c r="B1781" s="86"/>
      <c r="C1781" s="52"/>
      <c r="D1781" s="52"/>
      <c r="E1781" s="52"/>
    </row>
    <row r="1782" spans="2:5" x14ac:dyDescent="0.2">
      <c r="B1782" s="86"/>
      <c r="C1782" s="52"/>
      <c r="D1782" s="52"/>
      <c r="E1782" s="52"/>
    </row>
    <row r="1783" spans="2:5" x14ac:dyDescent="0.2">
      <c r="B1783" s="86"/>
      <c r="C1783" s="52"/>
      <c r="D1783" s="52"/>
      <c r="E1783" s="52"/>
    </row>
    <row r="1784" spans="2:5" x14ac:dyDescent="0.2">
      <c r="B1784" s="86"/>
      <c r="C1784" s="52"/>
      <c r="D1784" s="52"/>
      <c r="E1784" s="52"/>
    </row>
    <row r="1785" spans="2:5" x14ac:dyDescent="0.2">
      <c r="B1785" s="86"/>
      <c r="C1785" s="52"/>
      <c r="D1785" s="52"/>
      <c r="E1785" s="52"/>
    </row>
    <row r="1786" spans="2:5" x14ac:dyDescent="0.2">
      <c r="B1786" s="86"/>
      <c r="C1786" s="52"/>
      <c r="D1786" s="52"/>
      <c r="E1786" s="52"/>
    </row>
    <row r="1787" spans="2:5" x14ac:dyDescent="0.2">
      <c r="B1787" s="86"/>
      <c r="C1787" s="52"/>
      <c r="D1787" s="52"/>
      <c r="E1787" s="52"/>
    </row>
    <row r="1788" spans="2:5" x14ac:dyDescent="0.2">
      <c r="B1788" s="86"/>
      <c r="C1788" s="52"/>
      <c r="D1788" s="52"/>
      <c r="E1788" s="52"/>
    </row>
    <row r="1789" spans="2:5" x14ac:dyDescent="0.2">
      <c r="B1789" s="86"/>
      <c r="C1789" s="52"/>
      <c r="D1789" s="52"/>
      <c r="E1789" s="52"/>
    </row>
    <row r="1790" spans="2:5" x14ac:dyDescent="0.2">
      <c r="B1790" s="86"/>
      <c r="C1790" s="52"/>
      <c r="D1790" s="52"/>
      <c r="E1790" s="52"/>
    </row>
    <row r="1791" spans="2:5" x14ac:dyDescent="0.2">
      <c r="B1791" s="86"/>
      <c r="C1791" s="52"/>
      <c r="D1791" s="52"/>
      <c r="E1791" s="52"/>
    </row>
    <row r="1792" spans="2:5" x14ac:dyDescent="0.2">
      <c r="B1792" s="86"/>
      <c r="C1792" s="52"/>
      <c r="D1792" s="52"/>
      <c r="E1792" s="52"/>
    </row>
    <row r="1793" spans="2:5" x14ac:dyDescent="0.2">
      <c r="B1793" s="86"/>
      <c r="C1793" s="52"/>
      <c r="D1793" s="52"/>
      <c r="E1793" s="52"/>
    </row>
    <row r="1794" spans="2:5" x14ac:dyDescent="0.2">
      <c r="B1794" s="86"/>
      <c r="C1794" s="52"/>
      <c r="D1794" s="52"/>
      <c r="E1794" s="52"/>
    </row>
    <row r="1795" spans="2:5" x14ac:dyDescent="0.2">
      <c r="B1795" s="86"/>
      <c r="C1795" s="52"/>
      <c r="D1795" s="52"/>
      <c r="E1795" s="52"/>
    </row>
    <row r="1796" spans="2:5" x14ac:dyDescent="0.2">
      <c r="B1796" s="86"/>
      <c r="C1796" s="52"/>
      <c r="D1796" s="52"/>
      <c r="E1796" s="52"/>
    </row>
    <row r="1797" spans="2:5" x14ac:dyDescent="0.2">
      <c r="B1797" s="86"/>
      <c r="C1797" s="52"/>
      <c r="D1797" s="52"/>
      <c r="E1797" s="52"/>
    </row>
    <row r="1798" spans="2:5" x14ac:dyDescent="0.2">
      <c r="B1798" s="86"/>
      <c r="C1798" s="52"/>
      <c r="D1798" s="52"/>
      <c r="E1798" s="52"/>
    </row>
    <row r="1799" spans="2:5" x14ac:dyDescent="0.2">
      <c r="B1799" s="86"/>
      <c r="C1799" s="52"/>
      <c r="D1799" s="52"/>
      <c r="E1799" s="52"/>
    </row>
    <row r="1800" spans="2:5" x14ac:dyDescent="0.2">
      <c r="B1800" s="86"/>
      <c r="C1800" s="52"/>
      <c r="D1800" s="52"/>
      <c r="E1800" s="52"/>
    </row>
    <row r="1801" spans="2:5" x14ac:dyDescent="0.2">
      <c r="B1801" s="86"/>
      <c r="C1801" s="52"/>
      <c r="D1801" s="52"/>
      <c r="E1801" s="52"/>
    </row>
    <row r="1802" spans="2:5" x14ac:dyDescent="0.2">
      <c r="B1802" s="86"/>
      <c r="C1802" s="52"/>
      <c r="D1802" s="52"/>
      <c r="E1802" s="52"/>
    </row>
    <row r="1803" spans="2:5" x14ac:dyDescent="0.2">
      <c r="B1803" s="86"/>
      <c r="C1803" s="52"/>
      <c r="D1803" s="52"/>
      <c r="E1803" s="52"/>
    </row>
    <row r="1804" spans="2:5" x14ac:dyDescent="0.2">
      <c r="B1804" s="86"/>
      <c r="C1804" s="52"/>
      <c r="D1804" s="52"/>
      <c r="E1804" s="52"/>
    </row>
    <row r="1805" spans="2:5" x14ac:dyDescent="0.2">
      <c r="B1805" s="86"/>
      <c r="C1805" s="52"/>
      <c r="D1805" s="52"/>
      <c r="E1805" s="52"/>
    </row>
    <row r="1806" spans="2:5" x14ac:dyDescent="0.2">
      <c r="B1806" s="86"/>
      <c r="C1806" s="52"/>
      <c r="D1806" s="52"/>
      <c r="E1806" s="52"/>
    </row>
    <row r="1807" spans="2:5" x14ac:dyDescent="0.2">
      <c r="B1807" s="86"/>
      <c r="C1807" s="52"/>
      <c r="D1807" s="52"/>
      <c r="E1807" s="52"/>
    </row>
    <row r="1808" spans="2:5" x14ac:dyDescent="0.2">
      <c r="B1808" s="86"/>
      <c r="C1808" s="52"/>
      <c r="D1808" s="52"/>
      <c r="E1808" s="52"/>
    </row>
    <row r="1809" spans="2:5" x14ac:dyDescent="0.2">
      <c r="B1809" s="86"/>
      <c r="C1809" s="52"/>
      <c r="D1809" s="52"/>
      <c r="E1809" s="52"/>
    </row>
    <row r="1810" spans="2:5" x14ac:dyDescent="0.2">
      <c r="B1810" s="86"/>
      <c r="C1810" s="52"/>
      <c r="D1810" s="52"/>
      <c r="E1810" s="52"/>
    </row>
    <row r="1811" spans="2:5" x14ac:dyDescent="0.2">
      <c r="B1811" s="86"/>
      <c r="C1811" s="52"/>
      <c r="D1811" s="52"/>
      <c r="E1811" s="52"/>
    </row>
    <row r="1812" spans="2:5" x14ac:dyDescent="0.2">
      <c r="B1812" s="86"/>
      <c r="C1812" s="52"/>
      <c r="D1812" s="52"/>
      <c r="E1812" s="52"/>
    </row>
    <row r="1813" spans="2:5" x14ac:dyDescent="0.2">
      <c r="B1813" s="86"/>
      <c r="C1813" s="52"/>
      <c r="D1813" s="52"/>
      <c r="E1813" s="52"/>
    </row>
    <row r="1814" spans="2:5" x14ac:dyDescent="0.2">
      <c r="B1814" s="86"/>
      <c r="C1814" s="52"/>
      <c r="D1814" s="52"/>
      <c r="E1814" s="52"/>
    </row>
    <row r="1815" spans="2:5" x14ac:dyDescent="0.2">
      <c r="B1815" s="86"/>
      <c r="C1815" s="52"/>
      <c r="D1815" s="52"/>
      <c r="E1815" s="52"/>
    </row>
    <row r="1816" spans="2:5" x14ac:dyDescent="0.2">
      <c r="B1816" s="86"/>
      <c r="C1816" s="52"/>
      <c r="D1816" s="52"/>
      <c r="E1816" s="52"/>
    </row>
    <row r="1817" spans="2:5" x14ac:dyDescent="0.2">
      <c r="B1817" s="86"/>
      <c r="C1817" s="52"/>
      <c r="D1817" s="52"/>
      <c r="E1817" s="52"/>
    </row>
    <row r="1818" spans="2:5" x14ac:dyDescent="0.2">
      <c r="B1818" s="86"/>
      <c r="C1818" s="52"/>
      <c r="D1818" s="52"/>
      <c r="E1818" s="52"/>
    </row>
    <row r="1819" spans="2:5" x14ac:dyDescent="0.2">
      <c r="B1819" s="86"/>
      <c r="C1819" s="52"/>
      <c r="D1819" s="52"/>
      <c r="E1819" s="52"/>
    </row>
    <row r="1820" spans="2:5" x14ac:dyDescent="0.2">
      <c r="B1820" s="86"/>
      <c r="C1820" s="52"/>
      <c r="D1820" s="52"/>
      <c r="E1820" s="52"/>
    </row>
    <row r="1821" spans="2:5" x14ac:dyDescent="0.2">
      <c r="B1821" s="86"/>
      <c r="C1821" s="52"/>
      <c r="D1821" s="52"/>
      <c r="E1821" s="52"/>
    </row>
    <row r="1822" spans="2:5" x14ac:dyDescent="0.2">
      <c r="B1822" s="86"/>
      <c r="C1822" s="52"/>
      <c r="D1822" s="52"/>
      <c r="E1822" s="52"/>
    </row>
    <row r="1823" spans="2:5" x14ac:dyDescent="0.2">
      <c r="B1823" s="86"/>
      <c r="C1823" s="52"/>
      <c r="D1823" s="52"/>
      <c r="E1823" s="52"/>
    </row>
    <row r="1824" spans="2:5" x14ac:dyDescent="0.2">
      <c r="B1824" s="86"/>
      <c r="C1824" s="52"/>
      <c r="D1824" s="52"/>
      <c r="E1824" s="52"/>
    </row>
    <row r="1825" spans="2:5" x14ac:dyDescent="0.2">
      <c r="B1825" s="86"/>
      <c r="C1825" s="52"/>
      <c r="D1825" s="52"/>
      <c r="E1825" s="52"/>
    </row>
    <row r="1826" spans="2:5" x14ac:dyDescent="0.2">
      <c r="B1826" s="86"/>
      <c r="C1826" s="52"/>
      <c r="D1826" s="52"/>
      <c r="E1826" s="52"/>
    </row>
    <row r="1827" spans="2:5" x14ac:dyDescent="0.2">
      <c r="B1827" s="86"/>
      <c r="C1827" s="52"/>
      <c r="D1827" s="52"/>
      <c r="E1827" s="52"/>
    </row>
    <row r="1828" spans="2:5" x14ac:dyDescent="0.2">
      <c r="B1828" s="86"/>
      <c r="C1828" s="52"/>
      <c r="D1828" s="52"/>
      <c r="E1828" s="52"/>
    </row>
    <row r="1829" spans="2:5" x14ac:dyDescent="0.2">
      <c r="B1829" s="86"/>
      <c r="C1829" s="52"/>
      <c r="D1829" s="52"/>
      <c r="E1829" s="52"/>
    </row>
    <row r="1830" spans="2:5" x14ac:dyDescent="0.2">
      <c r="B1830" s="86"/>
      <c r="C1830" s="52"/>
      <c r="D1830" s="52"/>
      <c r="E1830" s="52"/>
    </row>
    <row r="1831" spans="2:5" x14ac:dyDescent="0.2">
      <c r="B1831" s="86"/>
      <c r="C1831" s="52"/>
      <c r="D1831" s="52"/>
      <c r="E1831" s="52"/>
    </row>
    <row r="1832" spans="2:5" x14ac:dyDescent="0.2">
      <c r="B1832" s="86"/>
      <c r="C1832" s="52"/>
      <c r="D1832" s="52"/>
      <c r="E1832" s="52"/>
    </row>
    <row r="1833" spans="2:5" x14ac:dyDescent="0.2">
      <c r="B1833" s="86"/>
      <c r="C1833" s="52"/>
      <c r="D1833" s="52"/>
      <c r="E1833" s="52"/>
    </row>
    <row r="1834" spans="2:5" x14ac:dyDescent="0.2">
      <c r="B1834" s="86"/>
      <c r="C1834" s="52"/>
      <c r="D1834" s="52"/>
      <c r="E1834" s="52"/>
    </row>
    <row r="1835" spans="2:5" x14ac:dyDescent="0.2">
      <c r="B1835" s="86"/>
      <c r="C1835" s="52"/>
      <c r="D1835" s="52"/>
      <c r="E1835" s="52"/>
    </row>
    <row r="1836" spans="2:5" x14ac:dyDescent="0.2">
      <c r="B1836" s="86"/>
      <c r="C1836" s="52"/>
      <c r="D1836" s="52"/>
      <c r="E1836" s="52"/>
    </row>
    <row r="1837" spans="2:5" x14ac:dyDescent="0.2">
      <c r="B1837" s="86"/>
      <c r="C1837" s="52"/>
      <c r="D1837" s="52"/>
      <c r="E1837" s="52"/>
    </row>
    <row r="1838" spans="2:5" x14ac:dyDescent="0.2">
      <c r="B1838" s="86"/>
      <c r="C1838" s="52"/>
      <c r="D1838" s="52"/>
      <c r="E1838" s="52"/>
    </row>
    <row r="1839" spans="2:5" x14ac:dyDescent="0.2">
      <c r="B1839" s="86"/>
      <c r="C1839" s="52"/>
      <c r="D1839" s="52"/>
      <c r="E1839" s="52"/>
    </row>
    <row r="1840" spans="2:5" x14ac:dyDescent="0.2">
      <c r="B1840" s="86"/>
      <c r="C1840" s="52"/>
      <c r="D1840" s="52"/>
      <c r="E1840" s="52"/>
    </row>
    <row r="1841" spans="2:5" x14ac:dyDescent="0.2">
      <c r="B1841" s="86"/>
      <c r="C1841" s="52"/>
      <c r="D1841" s="52"/>
      <c r="E1841" s="52"/>
    </row>
    <row r="1842" spans="2:5" x14ac:dyDescent="0.2">
      <c r="B1842" s="86"/>
      <c r="C1842" s="52"/>
      <c r="D1842" s="52"/>
      <c r="E1842" s="52"/>
    </row>
    <row r="1843" spans="2:5" x14ac:dyDescent="0.2">
      <c r="B1843" s="86"/>
      <c r="C1843" s="52"/>
      <c r="D1843" s="52"/>
      <c r="E1843" s="52"/>
    </row>
    <row r="1844" spans="2:5" x14ac:dyDescent="0.2">
      <c r="B1844" s="86"/>
      <c r="C1844" s="52"/>
      <c r="D1844" s="52"/>
      <c r="E1844" s="52"/>
    </row>
    <row r="1845" spans="2:5" x14ac:dyDescent="0.2">
      <c r="B1845" s="86"/>
      <c r="C1845" s="52"/>
      <c r="D1845" s="52"/>
      <c r="E1845" s="52"/>
    </row>
    <row r="1846" spans="2:5" x14ac:dyDescent="0.2">
      <c r="B1846" s="86"/>
      <c r="C1846" s="52"/>
      <c r="D1846" s="52"/>
      <c r="E1846" s="52"/>
    </row>
    <row r="1847" spans="2:5" x14ac:dyDescent="0.2">
      <c r="B1847" s="86"/>
      <c r="C1847" s="52"/>
      <c r="D1847" s="52"/>
      <c r="E1847" s="52"/>
    </row>
    <row r="1848" spans="2:5" x14ac:dyDescent="0.2">
      <c r="B1848" s="86"/>
      <c r="C1848" s="52"/>
      <c r="D1848" s="52"/>
      <c r="E1848" s="52"/>
    </row>
    <row r="1849" spans="2:5" x14ac:dyDescent="0.2">
      <c r="B1849" s="86"/>
      <c r="C1849" s="52"/>
      <c r="D1849" s="52"/>
      <c r="E1849" s="52"/>
    </row>
    <row r="1850" spans="2:5" x14ac:dyDescent="0.2">
      <c r="B1850" s="86"/>
      <c r="C1850" s="52"/>
      <c r="D1850" s="52"/>
      <c r="E1850" s="52"/>
    </row>
    <row r="1851" spans="2:5" x14ac:dyDescent="0.2">
      <c r="B1851" s="86"/>
      <c r="C1851" s="52"/>
      <c r="D1851" s="52"/>
      <c r="E1851" s="52"/>
    </row>
    <row r="1852" spans="2:5" x14ac:dyDescent="0.2">
      <c r="B1852" s="86"/>
      <c r="C1852" s="52"/>
      <c r="D1852" s="52"/>
      <c r="E1852" s="52"/>
    </row>
    <row r="1853" spans="2:5" x14ac:dyDescent="0.2">
      <c r="B1853" s="86"/>
      <c r="C1853" s="52"/>
      <c r="D1853" s="52"/>
      <c r="E1853" s="52"/>
    </row>
    <row r="1854" spans="2:5" x14ac:dyDescent="0.2">
      <c r="B1854" s="86"/>
      <c r="C1854" s="52"/>
      <c r="D1854" s="52"/>
      <c r="E1854" s="52"/>
    </row>
    <row r="1855" spans="2:5" x14ac:dyDescent="0.2">
      <c r="B1855" s="86"/>
      <c r="C1855" s="52"/>
      <c r="D1855" s="52"/>
      <c r="E1855" s="52"/>
    </row>
    <row r="1856" spans="2:5" x14ac:dyDescent="0.2">
      <c r="B1856" s="86"/>
      <c r="C1856" s="52"/>
      <c r="D1856" s="52"/>
      <c r="E1856" s="52"/>
    </row>
    <row r="1857" spans="2:5" x14ac:dyDescent="0.2">
      <c r="B1857" s="86"/>
      <c r="C1857" s="52"/>
      <c r="D1857" s="52"/>
      <c r="E1857" s="52"/>
    </row>
    <row r="1858" spans="2:5" x14ac:dyDescent="0.2">
      <c r="B1858" s="86"/>
      <c r="C1858" s="52"/>
      <c r="D1858" s="52"/>
      <c r="E1858" s="52"/>
    </row>
    <row r="1859" spans="2:5" x14ac:dyDescent="0.2">
      <c r="B1859" s="86"/>
      <c r="C1859" s="52"/>
      <c r="D1859" s="52"/>
      <c r="E1859" s="52"/>
    </row>
    <row r="1860" spans="2:5" x14ac:dyDescent="0.2">
      <c r="B1860" s="86"/>
      <c r="C1860" s="52"/>
      <c r="D1860" s="52"/>
      <c r="E1860" s="52"/>
    </row>
    <row r="1861" spans="2:5" x14ac:dyDescent="0.2">
      <c r="B1861" s="86"/>
      <c r="C1861" s="52"/>
      <c r="D1861" s="52"/>
      <c r="E1861" s="52"/>
    </row>
    <row r="1862" spans="2:5" x14ac:dyDescent="0.2">
      <c r="B1862" s="86"/>
      <c r="C1862" s="52"/>
      <c r="D1862" s="52"/>
      <c r="E1862" s="52"/>
    </row>
    <row r="1863" spans="2:5" x14ac:dyDescent="0.2">
      <c r="B1863" s="86"/>
      <c r="C1863" s="52"/>
      <c r="D1863" s="52"/>
      <c r="E1863" s="52"/>
    </row>
    <row r="1864" spans="2:5" x14ac:dyDescent="0.2">
      <c r="B1864" s="86"/>
      <c r="C1864" s="52"/>
      <c r="D1864" s="52"/>
      <c r="E1864" s="52"/>
    </row>
    <row r="1865" spans="2:5" x14ac:dyDescent="0.2">
      <c r="B1865" s="86"/>
      <c r="C1865" s="52"/>
      <c r="D1865" s="52"/>
      <c r="E1865" s="52"/>
    </row>
    <row r="1866" spans="2:5" x14ac:dyDescent="0.2">
      <c r="B1866" s="86"/>
      <c r="C1866" s="52"/>
      <c r="D1866" s="52"/>
      <c r="E1866" s="52"/>
    </row>
    <row r="1867" spans="2:5" x14ac:dyDescent="0.2">
      <c r="B1867" s="86"/>
      <c r="C1867" s="52"/>
      <c r="D1867" s="52"/>
      <c r="E1867" s="52"/>
    </row>
    <row r="1868" spans="2:5" x14ac:dyDescent="0.2">
      <c r="B1868" s="86"/>
      <c r="C1868" s="52"/>
      <c r="D1868" s="52"/>
      <c r="E1868" s="52"/>
    </row>
    <row r="1869" spans="2:5" x14ac:dyDescent="0.2">
      <c r="B1869" s="86"/>
      <c r="C1869" s="52"/>
      <c r="D1869" s="52"/>
      <c r="E1869" s="52"/>
    </row>
    <row r="1870" spans="2:5" x14ac:dyDescent="0.2">
      <c r="B1870" s="86"/>
      <c r="C1870" s="52"/>
      <c r="D1870" s="52"/>
      <c r="E1870" s="52"/>
    </row>
    <row r="1871" spans="2:5" x14ac:dyDescent="0.2">
      <c r="B1871" s="86"/>
      <c r="C1871" s="52"/>
      <c r="D1871" s="52"/>
      <c r="E1871" s="52"/>
    </row>
    <row r="1872" spans="2:5" x14ac:dyDescent="0.2">
      <c r="B1872" s="86"/>
      <c r="C1872" s="52"/>
      <c r="D1872" s="52"/>
      <c r="E1872" s="52"/>
    </row>
    <row r="1873" spans="2:5" x14ac:dyDescent="0.2">
      <c r="B1873" s="86"/>
      <c r="C1873" s="52"/>
      <c r="D1873" s="52"/>
      <c r="E1873" s="52"/>
    </row>
    <row r="1874" spans="2:5" x14ac:dyDescent="0.2">
      <c r="B1874" s="86"/>
      <c r="C1874" s="52"/>
      <c r="D1874" s="52"/>
      <c r="E1874" s="52"/>
    </row>
    <row r="1875" spans="2:5" x14ac:dyDescent="0.2">
      <c r="B1875" s="86"/>
      <c r="C1875" s="52"/>
      <c r="D1875" s="52"/>
      <c r="E1875" s="52"/>
    </row>
    <row r="1876" spans="2:5" x14ac:dyDescent="0.2">
      <c r="B1876" s="86"/>
      <c r="C1876" s="52"/>
      <c r="D1876" s="52"/>
      <c r="E1876" s="52"/>
    </row>
    <row r="1877" spans="2:5" x14ac:dyDescent="0.2">
      <c r="B1877" s="86"/>
      <c r="C1877" s="52"/>
      <c r="D1877" s="52"/>
      <c r="E1877" s="52"/>
    </row>
    <row r="1878" spans="2:5" x14ac:dyDescent="0.2">
      <c r="B1878" s="86"/>
      <c r="C1878" s="52"/>
      <c r="D1878" s="52"/>
      <c r="E1878" s="52"/>
    </row>
    <row r="1879" spans="2:5" x14ac:dyDescent="0.2">
      <c r="B1879" s="86"/>
      <c r="C1879" s="52"/>
      <c r="D1879" s="52"/>
      <c r="E1879" s="52"/>
    </row>
    <row r="1880" spans="2:5" x14ac:dyDescent="0.2">
      <c r="B1880" s="86"/>
      <c r="C1880" s="52"/>
      <c r="D1880" s="52"/>
      <c r="E1880" s="52"/>
    </row>
    <row r="1881" spans="2:5" x14ac:dyDescent="0.2">
      <c r="B1881" s="86"/>
      <c r="C1881" s="52"/>
      <c r="D1881" s="52"/>
      <c r="E1881" s="52"/>
    </row>
    <row r="1882" spans="2:5" x14ac:dyDescent="0.2">
      <c r="B1882" s="86"/>
      <c r="C1882" s="52"/>
      <c r="D1882" s="52"/>
      <c r="E1882" s="52"/>
    </row>
    <row r="1883" spans="2:5" x14ac:dyDescent="0.2">
      <c r="B1883" s="86"/>
      <c r="C1883" s="52"/>
      <c r="D1883" s="52"/>
      <c r="E1883" s="52"/>
    </row>
    <row r="1884" spans="2:5" x14ac:dyDescent="0.2">
      <c r="B1884" s="86"/>
      <c r="C1884" s="52"/>
      <c r="D1884" s="52"/>
      <c r="E1884" s="52"/>
    </row>
    <row r="1885" spans="2:5" x14ac:dyDescent="0.2">
      <c r="B1885" s="86"/>
      <c r="C1885" s="52"/>
      <c r="D1885" s="52"/>
      <c r="E1885" s="52"/>
    </row>
    <row r="1886" spans="2:5" x14ac:dyDescent="0.2">
      <c r="B1886" s="86"/>
      <c r="C1886" s="52"/>
      <c r="D1886" s="52"/>
      <c r="E1886" s="52"/>
    </row>
    <row r="1887" spans="2:5" x14ac:dyDescent="0.2">
      <c r="B1887" s="86"/>
      <c r="C1887" s="52"/>
      <c r="D1887" s="52"/>
      <c r="E1887" s="52"/>
    </row>
    <row r="1888" spans="2:5" x14ac:dyDescent="0.2">
      <c r="B1888" s="86"/>
      <c r="C1888" s="52"/>
      <c r="D1888" s="52"/>
      <c r="E1888" s="52"/>
    </row>
    <row r="1889" spans="2:5" x14ac:dyDescent="0.2">
      <c r="B1889" s="86"/>
      <c r="C1889" s="52"/>
      <c r="D1889" s="52"/>
      <c r="E1889" s="52"/>
    </row>
    <row r="1890" spans="2:5" x14ac:dyDescent="0.2">
      <c r="B1890" s="86"/>
      <c r="C1890" s="52"/>
      <c r="D1890" s="52"/>
      <c r="E1890" s="52"/>
    </row>
    <row r="1891" spans="2:5" x14ac:dyDescent="0.2">
      <c r="B1891" s="86"/>
      <c r="C1891" s="52"/>
      <c r="D1891" s="52"/>
      <c r="E1891" s="52"/>
    </row>
    <row r="1892" spans="2:5" x14ac:dyDescent="0.2">
      <c r="B1892" s="86"/>
      <c r="C1892" s="52"/>
      <c r="D1892" s="52"/>
      <c r="E1892" s="52"/>
    </row>
    <row r="1893" spans="2:5" x14ac:dyDescent="0.2">
      <c r="B1893" s="86"/>
      <c r="C1893" s="52"/>
      <c r="D1893" s="52"/>
      <c r="E1893" s="52"/>
    </row>
    <row r="1894" spans="2:5" x14ac:dyDescent="0.2">
      <c r="B1894" s="86"/>
      <c r="C1894" s="52"/>
      <c r="D1894" s="52"/>
      <c r="E1894" s="52"/>
    </row>
    <row r="1895" spans="2:5" x14ac:dyDescent="0.2">
      <c r="B1895" s="86"/>
      <c r="C1895" s="52"/>
      <c r="D1895" s="52"/>
      <c r="E1895" s="52"/>
    </row>
    <row r="1896" spans="2:5" x14ac:dyDescent="0.2">
      <c r="B1896" s="86"/>
      <c r="C1896" s="52"/>
      <c r="D1896" s="52"/>
      <c r="E1896" s="52"/>
    </row>
    <row r="1897" spans="2:5" x14ac:dyDescent="0.2">
      <c r="B1897" s="86"/>
      <c r="C1897" s="52"/>
      <c r="D1897" s="52"/>
      <c r="E1897" s="52"/>
    </row>
    <row r="1898" spans="2:5" x14ac:dyDescent="0.2">
      <c r="B1898" s="86"/>
      <c r="C1898" s="52"/>
      <c r="D1898" s="52"/>
      <c r="E1898" s="52"/>
    </row>
    <row r="1899" spans="2:5" x14ac:dyDescent="0.2">
      <c r="B1899" s="86"/>
      <c r="C1899" s="52"/>
      <c r="D1899" s="52"/>
      <c r="E1899" s="52"/>
    </row>
    <row r="1900" spans="2:5" x14ac:dyDescent="0.2">
      <c r="B1900" s="86"/>
      <c r="C1900" s="52"/>
      <c r="D1900" s="52"/>
      <c r="E1900" s="52"/>
    </row>
    <row r="1901" spans="2:5" x14ac:dyDescent="0.2">
      <c r="B1901" s="86"/>
      <c r="C1901" s="52"/>
      <c r="D1901" s="52"/>
      <c r="E1901" s="52"/>
    </row>
    <row r="1902" spans="2:5" x14ac:dyDescent="0.2">
      <c r="B1902" s="86"/>
      <c r="C1902" s="52"/>
      <c r="D1902" s="52"/>
      <c r="E1902" s="52"/>
    </row>
    <row r="1903" spans="2:5" x14ac:dyDescent="0.2">
      <c r="B1903" s="86"/>
      <c r="C1903" s="52"/>
      <c r="D1903" s="52"/>
      <c r="E1903" s="52"/>
    </row>
    <row r="1904" spans="2:5" x14ac:dyDescent="0.2">
      <c r="B1904" s="86"/>
      <c r="C1904" s="52"/>
      <c r="D1904" s="52"/>
      <c r="E1904" s="52"/>
    </row>
    <row r="1905" spans="2:5" x14ac:dyDescent="0.2">
      <c r="B1905" s="86"/>
      <c r="C1905" s="52"/>
      <c r="D1905" s="52"/>
      <c r="E1905" s="52"/>
    </row>
    <row r="1906" spans="2:5" x14ac:dyDescent="0.2">
      <c r="B1906" s="86"/>
      <c r="C1906" s="52"/>
      <c r="D1906" s="52"/>
      <c r="E1906" s="52"/>
    </row>
    <row r="1907" spans="2:5" x14ac:dyDescent="0.2">
      <c r="B1907" s="86"/>
      <c r="C1907" s="52"/>
      <c r="D1907" s="52"/>
      <c r="E1907" s="52"/>
    </row>
    <row r="1908" spans="2:5" x14ac:dyDescent="0.2">
      <c r="B1908" s="86"/>
      <c r="C1908" s="52"/>
      <c r="D1908" s="52"/>
      <c r="E1908" s="52"/>
    </row>
    <row r="1909" spans="2:5" x14ac:dyDescent="0.2">
      <c r="B1909" s="86"/>
      <c r="C1909" s="52"/>
      <c r="D1909" s="52"/>
      <c r="E1909" s="52"/>
    </row>
    <row r="1910" spans="2:5" x14ac:dyDescent="0.2">
      <c r="B1910" s="86"/>
      <c r="C1910" s="52"/>
      <c r="D1910" s="52"/>
      <c r="E1910" s="52"/>
    </row>
    <row r="1911" spans="2:5" x14ac:dyDescent="0.2">
      <c r="B1911" s="86"/>
      <c r="C1911" s="52"/>
      <c r="D1911" s="52"/>
      <c r="E1911" s="52"/>
    </row>
    <row r="1912" spans="2:5" x14ac:dyDescent="0.2">
      <c r="B1912" s="86"/>
      <c r="C1912" s="52"/>
      <c r="D1912" s="52"/>
      <c r="E1912" s="52"/>
    </row>
    <row r="1913" spans="2:5" x14ac:dyDescent="0.2">
      <c r="B1913" s="86"/>
      <c r="C1913" s="52"/>
      <c r="D1913" s="52"/>
      <c r="E1913" s="52"/>
    </row>
    <row r="1914" spans="2:5" x14ac:dyDescent="0.2">
      <c r="B1914" s="86"/>
      <c r="C1914" s="52"/>
      <c r="D1914" s="52"/>
      <c r="E1914" s="52"/>
    </row>
    <row r="1915" spans="2:5" x14ac:dyDescent="0.2">
      <c r="B1915" s="86"/>
      <c r="C1915" s="52"/>
      <c r="D1915" s="52"/>
      <c r="E1915" s="52"/>
    </row>
    <row r="1916" spans="2:5" x14ac:dyDescent="0.2">
      <c r="B1916" s="86"/>
      <c r="C1916" s="52"/>
      <c r="D1916" s="52"/>
      <c r="E1916" s="52"/>
    </row>
    <row r="1917" spans="2:5" x14ac:dyDescent="0.2">
      <c r="B1917" s="86"/>
      <c r="C1917" s="52"/>
      <c r="D1917" s="52"/>
      <c r="E1917" s="52"/>
    </row>
    <row r="1918" spans="2:5" x14ac:dyDescent="0.2">
      <c r="B1918" s="86"/>
      <c r="C1918" s="52"/>
      <c r="D1918" s="52"/>
      <c r="E1918" s="52"/>
    </row>
    <row r="1919" spans="2:5" x14ac:dyDescent="0.2">
      <c r="B1919" s="86"/>
      <c r="C1919" s="52"/>
      <c r="D1919" s="52"/>
      <c r="E1919" s="52"/>
    </row>
    <row r="1920" spans="2:5" x14ac:dyDescent="0.2">
      <c r="B1920" s="86"/>
      <c r="C1920" s="52"/>
      <c r="D1920" s="52"/>
      <c r="E1920" s="52"/>
    </row>
    <row r="1921" spans="2:5" x14ac:dyDescent="0.2">
      <c r="B1921" s="86"/>
      <c r="C1921" s="52"/>
      <c r="D1921" s="52"/>
      <c r="E1921" s="52"/>
    </row>
    <row r="1922" spans="2:5" x14ac:dyDescent="0.2">
      <c r="B1922" s="86"/>
      <c r="C1922" s="52"/>
      <c r="D1922" s="52"/>
      <c r="E1922" s="52"/>
    </row>
    <row r="1923" spans="2:5" x14ac:dyDescent="0.2">
      <c r="B1923" s="86"/>
      <c r="C1923" s="52"/>
      <c r="D1923" s="52"/>
      <c r="E1923" s="52"/>
    </row>
    <row r="1924" spans="2:5" x14ac:dyDescent="0.2">
      <c r="B1924" s="86"/>
      <c r="C1924" s="52"/>
      <c r="D1924" s="52"/>
      <c r="E1924" s="52"/>
    </row>
    <row r="1925" spans="2:5" x14ac:dyDescent="0.2">
      <c r="B1925" s="86"/>
      <c r="C1925" s="52"/>
      <c r="D1925" s="52"/>
      <c r="E1925" s="52"/>
    </row>
    <row r="1926" spans="2:5" x14ac:dyDescent="0.2">
      <c r="B1926" s="86"/>
      <c r="C1926" s="52"/>
      <c r="D1926" s="52"/>
      <c r="E1926" s="52"/>
    </row>
    <row r="1927" spans="2:5" x14ac:dyDescent="0.2">
      <c r="B1927" s="86"/>
      <c r="C1927" s="52"/>
      <c r="D1927" s="52"/>
      <c r="E1927" s="52"/>
    </row>
    <row r="1928" spans="2:5" x14ac:dyDescent="0.2">
      <c r="B1928" s="86"/>
      <c r="C1928" s="52"/>
      <c r="D1928" s="52"/>
      <c r="E1928" s="52"/>
    </row>
    <row r="1929" spans="2:5" x14ac:dyDescent="0.2">
      <c r="B1929" s="86"/>
      <c r="C1929" s="52"/>
      <c r="D1929" s="52"/>
      <c r="E1929" s="52"/>
    </row>
    <row r="1930" spans="2:5" x14ac:dyDescent="0.2">
      <c r="B1930" s="86"/>
      <c r="C1930" s="52"/>
      <c r="D1930" s="52"/>
      <c r="E1930" s="52"/>
    </row>
    <row r="1931" spans="2:5" x14ac:dyDescent="0.2">
      <c r="B1931" s="86"/>
      <c r="C1931" s="52"/>
      <c r="D1931" s="52"/>
      <c r="E1931" s="52"/>
    </row>
    <row r="1932" spans="2:5" x14ac:dyDescent="0.2">
      <c r="B1932" s="86"/>
      <c r="C1932" s="52"/>
      <c r="D1932" s="52"/>
      <c r="E1932" s="52"/>
    </row>
    <row r="1933" spans="2:5" x14ac:dyDescent="0.2">
      <c r="B1933" s="86"/>
      <c r="C1933" s="52"/>
      <c r="D1933" s="52"/>
      <c r="E1933" s="52"/>
    </row>
    <row r="1934" spans="2:5" x14ac:dyDescent="0.2">
      <c r="B1934" s="86"/>
      <c r="C1934" s="52"/>
      <c r="D1934" s="52"/>
      <c r="E1934" s="52"/>
    </row>
    <row r="1935" spans="2:5" x14ac:dyDescent="0.2">
      <c r="B1935" s="86"/>
      <c r="C1935" s="52"/>
      <c r="D1935" s="52"/>
      <c r="E1935" s="52"/>
    </row>
    <row r="1936" spans="2:5" x14ac:dyDescent="0.2">
      <c r="B1936" s="86"/>
      <c r="C1936" s="52"/>
      <c r="D1936" s="52"/>
      <c r="E1936" s="52"/>
    </row>
    <row r="1937" spans="2:5" x14ac:dyDescent="0.2">
      <c r="B1937" s="86"/>
      <c r="C1937" s="52"/>
      <c r="D1937" s="52"/>
      <c r="E1937" s="52"/>
    </row>
    <row r="1938" spans="2:5" x14ac:dyDescent="0.2">
      <c r="B1938" s="86"/>
      <c r="C1938" s="52"/>
      <c r="D1938" s="52"/>
      <c r="E1938" s="52"/>
    </row>
    <row r="1939" spans="2:5" x14ac:dyDescent="0.2">
      <c r="B1939" s="86"/>
      <c r="C1939" s="52"/>
      <c r="D1939" s="52"/>
      <c r="E1939" s="52"/>
    </row>
    <row r="1940" spans="2:5" x14ac:dyDescent="0.2">
      <c r="B1940" s="86"/>
      <c r="C1940" s="52"/>
      <c r="D1940" s="52"/>
      <c r="E1940" s="52"/>
    </row>
    <row r="1941" spans="2:5" x14ac:dyDescent="0.2">
      <c r="B1941" s="86"/>
      <c r="C1941" s="52"/>
      <c r="D1941" s="52"/>
      <c r="E1941" s="52"/>
    </row>
    <row r="1942" spans="2:5" x14ac:dyDescent="0.2">
      <c r="B1942" s="86"/>
      <c r="C1942" s="52"/>
      <c r="D1942" s="52"/>
      <c r="E1942" s="52"/>
    </row>
    <row r="1943" spans="2:5" x14ac:dyDescent="0.2">
      <c r="B1943" s="86"/>
      <c r="C1943" s="52"/>
      <c r="D1943" s="52"/>
      <c r="E1943" s="52"/>
    </row>
    <row r="1944" spans="2:5" x14ac:dyDescent="0.2">
      <c r="B1944" s="86"/>
      <c r="C1944" s="52"/>
      <c r="D1944" s="52"/>
      <c r="E1944" s="52"/>
    </row>
    <row r="1945" spans="2:5" x14ac:dyDescent="0.2">
      <c r="B1945" s="86"/>
      <c r="C1945" s="52"/>
      <c r="D1945" s="52"/>
      <c r="E1945" s="52"/>
    </row>
    <row r="1946" spans="2:5" x14ac:dyDescent="0.2">
      <c r="B1946" s="86"/>
      <c r="C1946" s="52"/>
      <c r="D1946" s="52"/>
      <c r="E1946" s="52"/>
    </row>
    <row r="1947" spans="2:5" x14ac:dyDescent="0.2">
      <c r="B1947" s="86"/>
      <c r="C1947" s="52"/>
      <c r="D1947" s="52"/>
      <c r="E1947" s="52"/>
    </row>
    <row r="1948" spans="2:5" x14ac:dyDescent="0.2">
      <c r="B1948" s="86"/>
      <c r="C1948" s="52"/>
      <c r="D1948" s="52"/>
      <c r="E1948" s="52"/>
    </row>
    <row r="1949" spans="2:5" x14ac:dyDescent="0.2">
      <c r="B1949" s="86"/>
      <c r="C1949" s="52"/>
      <c r="D1949" s="52"/>
      <c r="E1949" s="52"/>
    </row>
    <row r="1950" spans="2:5" x14ac:dyDescent="0.2">
      <c r="B1950" s="86"/>
      <c r="C1950" s="52"/>
      <c r="D1950" s="52"/>
      <c r="E1950" s="52"/>
    </row>
    <row r="1951" spans="2:5" x14ac:dyDescent="0.2">
      <c r="B1951" s="86"/>
      <c r="C1951" s="52"/>
      <c r="D1951" s="52"/>
      <c r="E1951" s="52"/>
    </row>
    <row r="1952" spans="2:5" x14ac:dyDescent="0.2">
      <c r="B1952" s="86"/>
      <c r="C1952" s="52"/>
      <c r="D1952" s="52"/>
      <c r="E1952" s="52"/>
    </row>
    <row r="1953" spans="2:5" x14ac:dyDescent="0.2">
      <c r="B1953" s="86"/>
      <c r="C1953" s="52"/>
      <c r="D1953" s="52"/>
      <c r="E1953" s="52"/>
    </row>
    <row r="1954" spans="2:5" x14ac:dyDescent="0.2">
      <c r="B1954" s="86"/>
      <c r="C1954" s="52"/>
      <c r="D1954" s="52"/>
      <c r="E1954" s="52"/>
    </row>
    <row r="1955" spans="2:5" x14ac:dyDescent="0.2">
      <c r="B1955" s="86"/>
      <c r="C1955" s="52"/>
      <c r="D1955" s="52"/>
      <c r="E1955" s="52"/>
    </row>
    <row r="1956" spans="2:5" x14ac:dyDescent="0.2">
      <c r="B1956" s="86"/>
      <c r="C1956" s="52"/>
      <c r="D1956" s="52"/>
      <c r="E1956" s="52"/>
    </row>
    <row r="1957" spans="2:5" x14ac:dyDescent="0.2">
      <c r="B1957" s="86"/>
      <c r="C1957" s="52"/>
      <c r="D1957" s="52"/>
      <c r="E1957" s="52"/>
    </row>
    <row r="1958" spans="2:5" x14ac:dyDescent="0.2">
      <c r="B1958" s="86"/>
      <c r="C1958" s="52"/>
      <c r="D1958" s="52"/>
      <c r="E1958" s="52"/>
    </row>
    <row r="1959" spans="2:5" x14ac:dyDescent="0.2">
      <c r="B1959" s="86"/>
      <c r="C1959" s="52"/>
      <c r="D1959" s="52"/>
      <c r="E1959" s="52"/>
    </row>
    <row r="1960" spans="2:5" x14ac:dyDescent="0.2">
      <c r="B1960" s="86"/>
      <c r="C1960" s="52"/>
      <c r="D1960" s="52"/>
      <c r="E1960" s="52"/>
    </row>
    <row r="1961" spans="2:5" x14ac:dyDescent="0.2">
      <c r="B1961" s="86"/>
      <c r="C1961" s="52"/>
      <c r="D1961" s="52"/>
      <c r="E1961" s="52"/>
    </row>
    <row r="1962" spans="2:5" x14ac:dyDescent="0.2">
      <c r="B1962" s="86"/>
      <c r="C1962" s="52"/>
      <c r="D1962" s="52"/>
      <c r="E1962" s="52"/>
    </row>
    <row r="1963" spans="2:5" x14ac:dyDescent="0.2">
      <c r="B1963" s="86"/>
      <c r="C1963" s="52"/>
      <c r="D1963" s="52"/>
      <c r="E1963" s="52"/>
    </row>
    <row r="1964" spans="2:5" x14ac:dyDescent="0.2">
      <c r="B1964" s="86"/>
      <c r="C1964" s="52"/>
      <c r="D1964" s="52"/>
      <c r="E1964" s="52"/>
    </row>
    <row r="1965" spans="2:5" x14ac:dyDescent="0.2">
      <c r="B1965" s="86"/>
      <c r="C1965" s="52"/>
      <c r="D1965" s="52"/>
      <c r="E1965" s="52"/>
    </row>
    <row r="1966" spans="2:5" x14ac:dyDescent="0.2">
      <c r="B1966" s="86"/>
      <c r="C1966" s="52"/>
      <c r="D1966" s="52"/>
      <c r="E1966" s="52"/>
    </row>
    <row r="1967" spans="2:5" x14ac:dyDescent="0.2">
      <c r="B1967" s="86"/>
      <c r="C1967" s="52"/>
      <c r="D1967" s="52"/>
      <c r="E1967" s="52"/>
    </row>
    <row r="1968" spans="2:5" x14ac:dyDescent="0.2">
      <c r="B1968" s="86"/>
      <c r="C1968" s="52"/>
      <c r="D1968" s="52"/>
      <c r="E1968" s="52"/>
    </row>
    <row r="1969" spans="2:5" x14ac:dyDescent="0.2">
      <c r="B1969" s="86"/>
      <c r="C1969" s="52"/>
      <c r="D1969" s="52"/>
      <c r="E1969" s="52"/>
    </row>
    <row r="1970" spans="2:5" x14ac:dyDescent="0.2">
      <c r="B1970" s="86"/>
      <c r="C1970" s="52"/>
      <c r="D1970" s="52"/>
      <c r="E1970" s="52"/>
    </row>
    <row r="1971" spans="2:5" x14ac:dyDescent="0.2">
      <c r="B1971" s="86"/>
      <c r="C1971" s="52"/>
      <c r="D1971" s="52"/>
      <c r="E1971" s="52"/>
    </row>
    <row r="1972" spans="2:5" x14ac:dyDescent="0.2">
      <c r="B1972" s="86"/>
      <c r="C1972" s="52"/>
      <c r="D1972" s="52"/>
      <c r="E1972" s="52"/>
    </row>
    <row r="1973" spans="2:5" x14ac:dyDescent="0.2">
      <c r="B1973" s="86"/>
      <c r="C1973" s="52"/>
      <c r="D1973" s="52"/>
      <c r="E1973" s="52"/>
    </row>
    <row r="1974" spans="2:5" x14ac:dyDescent="0.2">
      <c r="B1974" s="86"/>
      <c r="C1974" s="52"/>
      <c r="D1974" s="52"/>
      <c r="E1974" s="52"/>
    </row>
    <row r="1975" spans="2:5" x14ac:dyDescent="0.2">
      <c r="B1975" s="86"/>
      <c r="C1975" s="52"/>
      <c r="D1975" s="52"/>
      <c r="E1975" s="52"/>
    </row>
    <row r="1976" spans="2:5" x14ac:dyDescent="0.2">
      <c r="B1976" s="86"/>
      <c r="C1976" s="52"/>
      <c r="D1976" s="52"/>
      <c r="E1976" s="52"/>
    </row>
    <row r="1977" spans="2:5" x14ac:dyDescent="0.2">
      <c r="B1977" s="86"/>
      <c r="C1977" s="52"/>
      <c r="D1977" s="52"/>
      <c r="E1977" s="52"/>
    </row>
    <row r="1978" spans="2:5" x14ac:dyDescent="0.2">
      <c r="B1978" s="86"/>
      <c r="C1978" s="52"/>
      <c r="D1978" s="52"/>
      <c r="E1978" s="52"/>
    </row>
    <row r="1979" spans="2:5" x14ac:dyDescent="0.2">
      <c r="B1979" s="86"/>
      <c r="C1979" s="52"/>
      <c r="D1979" s="52"/>
      <c r="E1979" s="52"/>
    </row>
    <row r="1980" spans="2:5" x14ac:dyDescent="0.2">
      <c r="B1980" s="86"/>
      <c r="C1980" s="52"/>
      <c r="D1980" s="52"/>
      <c r="E1980" s="52"/>
    </row>
    <row r="1981" spans="2:5" x14ac:dyDescent="0.2">
      <c r="B1981" s="86"/>
      <c r="C1981" s="52"/>
      <c r="D1981" s="52"/>
      <c r="E1981" s="52"/>
    </row>
    <row r="1982" spans="2:5" x14ac:dyDescent="0.2">
      <c r="B1982" s="86"/>
      <c r="C1982" s="52"/>
      <c r="D1982" s="52"/>
      <c r="E1982" s="52"/>
    </row>
    <row r="1983" spans="2:5" x14ac:dyDescent="0.2">
      <c r="B1983" s="86"/>
      <c r="C1983" s="52"/>
      <c r="D1983" s="52"/>
      <c r="E1983" s="52"/>
    </row>
    <row r="1984" spans="2:5" x14ac:dyDescent="0.2">
      <c r="B1984" s="86"/>
      <c r="C1984" s="52"/>
      <c r="D1984" s="52"/>
      <c r="E1984" s="52"/>
    </row>
    <row r="1985" spans="2:5" x14ac:dyDescent="0.2">
      <c r="B1985" s="86"/>
      <c r="C1985" s="52"/>
      <c r="D1985" s="52"/>
      <c r="E1985" s="52"/>
    </row>
    <row r="1986" spans="2:5" x14ac:dyDescent="0.2">
      <c r="B1986" s="86"/>
      <c r="C1986" s="52"/>
      <c r="D1986" s="52"/>
      <c r="E1986" s="52"/>
    </row>
    <row r="1987" spans="2:5" x14ac:dyDescent="0.2">
      <c r="B1987" s="86"/>
      <c r="C1987" s="52"/>
      <c r="D1987" s="52"/>
      <c r="E1987" s="52"/>
    </row>
    <row r="1988" spans="2:5" x14ac:dyDescent="0.2">
      <c r="B1988" s="86"/>
      <c r="C1988" s="52"/>
      <c r="D1988" s="52"/>
      <c r="E1988" s="52"/>
    </row>
    <row r="1989" spans="2:5" x14ac:dyDescent="0.2">
      <c r="B1989" s="86"/>
      <c r="C1989" s="52"/>
      <c r="D1989" s="52"/>
      <c r="E1989" s="52"/>
    </row>
    <row r="1990" spans="2:5" x14ac:dyDescent="0.2">
      <c r="B1990" s="86"/>
      <c r="C1990" s="52"/>
      <c r="D1990" s="52"/>
      <c r="E1990" s="52"/>
    </row>
    <row r="1991" spans="2:5" x14ac:dyDescent="0.2">
      <c r="B1991" s="86"/>
      <c r="C1991" s="52"/>
      <c r="D1991" s="52"/>
      <c r="E1991" s="52"/>
    </row>
    <row r="1992" spans="2:5" x14ac:dyDescent="0.2">
      <c r="B1992" s="86"/>
      <c r="C1992" s="52"/>
      <c r="D1992" s="52"/>
      <c r="E1992" s="52"/>
    </row>
    <row r="1993" spans="2:5" x14ac:dyDescent="0.2">
      <c r="B1993" s="86"/>
      <c r="C1993" s="52"/>
      <c r="D1993" s="52"/>
      <c r="E1993" s="52"/>
    </row>
    <row r="1994" spans="2:5" x14ac:dyDescent="0.2">
      <c r="B1994" s="86"/>
      <c r="C1994" s="52"/>
      <c r="D1994" s="52"/>
      <c r="E1994" s="52"/>
    </row>
    <row r="1995" spans="2:5" x14ac:dyDescent="0.2">
      <c r="B1995" s="86"/>
      <c r="C1995" s="52"/>
      <c r="D1995" s="52"/>
      <c r="E1995" s="52"/>
    </row>
    <row r="1996" spans="2:5" x14ac:dyDescent="0.2">
      <c r="B1996" s="86"/>
      <c r="C1996" s="52"/>
      <c r="D1996" s="52"/>
      <c r="E1996" s="52"/>
    </row>
    <row r="1997" spans="2:5" x14ac:dyDescent="0.2">
      <c r="B1997" s="86"/>
      <c r="C1997" s="52"/>
      <c r="D1997" s="52"/>
      <c r="E1997" s="52"/>
    </row>
    <row r="1998" spans="2:5" x14ac:dyDescent="0.2">
      <c r="B1998" s="86"/>
      <c r="C1998" s="52"/>
      <c r="D1998" s="52"/>
      <c r="E1998" s="52"/>
    </row>
    <row r="1999" spans="2:5" x14ac:dyDescent="0.2">
      <c r="B1999" s="86"/>
      <c r="C1999" s="52"/>
      <c r="D1999" s="52"/>
      <c r="E1999" s="52"/>
    </row>
    <row r="2000" spans="2:5" x14ac:dyDescent="0.2">
      <c r="B2000" s="86"/>
      <c r="C2000" s="52"/>
      <c r="D2000" s="52"/>
      <c r="E2000" s="52"/>
    </row>
    <row r="2001" spans="2:5" x14ac:dyDescent="0.2">
      <c r="B2001" s="86"/>
      <c r="C2001" s="52"/>
      <c r="D2001" s="52"/>
      <c r="E2001" s="52"/>
    </row>
    <row r="2002" spans="2:5" x14ac:dyDescent="0.2">
      <c r="B2002" s="86"/>
      <c r="C2002" s="52"/>
      <c r="D2002" s="52"/>
      <c r="E2002" s="52"/>
    </row>
    <row r="2003" spans="2:5" x14ac:dyDescent="0.2">
      <c r="B2003" s="86"/>
      <c r="C2003" s="52"/>
      <c r="D2003" s="52"/>
      <c r="E2003" s="52"/>
    </row>
    <row r="2004" spans="2:5" x14ac:dyDescent="0.2">
      <c r="B2004" s="86"/>
      <c r="C2004" s="52"/>
      <c r="D2004" s="52"/>
      <c r="E2004" s="52"/>
    </row>
    <row r="2005" spans="2:5" x14ac:dyDescent="0.2">
      <c r="B2005" s="86"/>
      <c r="C2005" s="52"/>
      <c r="D2005" s="52"/>
      <c r="E2005" s="52"/>
    </row>
    <row r="2006" spans="2:5" x14ac:dyDescent="0.2">
      <c r="B2006" s="86"/>
      <c r="C2006" s="52"/>
      <c r="D2006" s="52"/>
      <c r="E2006" s="52"/>
    </row>
    <row r="2007" spans="2:5" x14ac:dyDescent="0.2">
      <c r="B2007" s="86"/>
      <c r="C2007" s="52"/>
      <c r="D2007" s="52"/>
      <c r="E2007" s="52"/>
    </row>
    <row r="2008" spans="2:5" x14ac:dyDescent="0.2">
      <c r="B2008" s="86"/>
      <c r="C2008" s="52"/>
      <c r="D2008" s="52"/>
      <c r="E2008" s="52"/>
    </row>
    <row r="2009" spans="2:5" x14ac:dyDescent="0.2">
      <c r="B2009" s="86"/>
      <c r="C2009" s="52"/>
      <c r="D2009" s="52"/>
      <c r="E2009" s="52"/>
    </row>
    <row r="2010" spans="2:5" x14ac:dyDescent="0.2">
      <c r="B2010" s="86"/>
      <c r="C2010" s="52"/>
      <c r="D2010" s="52"/>
      <c r="E2010" s="52"/>
    </row>
    <row r="2011" spans="2:5" x14ac:dyDescent="0.2">
      <c r="B2011" s="86"/>
      <c r="C2011" s="52"/>
      <c r="D2011" s="52"/>
      <c r="E2011" s="52"/>
    </row>
    <row r="2012" spans="2:5" x14ac:dyDescent="0.2">
      <c r="B2012" s="86"/>
      <c r="C2012" s="52"/>
      <c r="D2012" s="52"/>
      <c r="E2012" s="52"/>
    </row>
    <row r="2013" spans="2:5" x14ac:dyDescent="0.2">
      <c r="B2013" s="86"/>
      <c r="C2013" s="52"/>
      <c r="D2013" s="52"/>
      <c r="E2013" s="52"/>
    </row>
    <row r="2014" spans="2:5" x14ac:dyDescent="0.2">
      <c r="B2014" s="86"/>
      <c r="C2014" s="52"/>
      <c r="D2014" s="52"/>
      <c r="E2014" s="52"/>
    </row>
    <row r="2015" spans="2:5" x14ac:dyDescent="0.2">
      <c r="B2015" s="86"/>
      <c r="C2015" s="52"/>
      <c r="D2015" s="52"/>
      <c r="E2015" s="52"/>
    </row>
    <row r="2016" spans="2:5" x14ac:dyDescent="0.2">
      <c r="B2016" s="86"/>
      <c r="C2016" s="52"/>
      <c r="D2016" s="52"/>
      <c r="E2016" s="52"/>
    </row>
    <row r="2017" spans="2:5" x14ac:dyDescent="0.2">
      <c r="B2017" s="86"/>
      <c r="C2017" s="52"/>
      <c r="D2017" s="52"/>
      <c r="E2017" s="52"/>
    </row>
    <row r="2018" spans="2:5" x14ac:dyDescent="0.2">
      <c r="B2018" s="86"/>
      <c r="C2018" s="52"/>
      <c r="D2018" s="52"/>
      <c r="E2018" s="52"/>
    </row>
    <row r="2019" spans="2:5" x14ac:dyDescent="0.2">
      <c r="B2019" s="86"/>
      <c r="C2019" s="52"/>
      <c r="D2019" s="52"/>
      <c r="E2019" s="52"/>
    </row>
    <row r="2020" spans="2:5" x14ac:dyDescent="0.2">
      <c r="B2020" s="86"/>
      <c r="C2020" s="52"/>
      <c r="D2020" s="52"/>
      <c r="E2020" s="52"/>
    </row>
    <row r="2021" spans="2:5" x14ac:dyDescent="0.2">
      <c r="B2021" s="86"/>
      <c r="C2021" s="52"/>
      <c r="D2021" s="52"/>
      <c r="E2021" s="52"/>
    </row>
    <row r="2022" spans="2:5" x14ac:dyDescent="0.2">
      <c r="B2022" s="86"/>
      <c r="C2022" s="52"/>
      <c r="D2022" s="52"/>
      <c r="E2022" s="52"/>
    </row>
    <row r="2023" spans="2:5" x14ac:dyDescent="0.2">
      <c r="B2023" s="86"/>
      <c r="C2023" s="52"/>
      <c r="D2023" s="52"/>
      <c r="E2023" s="52"/>
    </row>
    <row r="2024" spans="2:5" x14ac:dyDescent="0.2">
      <c r="B2024" s="86"/>
      <c r="C2024" s="52"/>
      <c r="D2024" s="52"/>
      <c r="E2024" s="52"/>
    </row>
    <row r="2025" spans="2:5" x14ac:dyDescent="0.2">
      <c r="B2025" s="86"/>
      <c r="C2025" s="52"/>
      <c r="D2025" s="52"/>
      <c r="E2025" s="52"/>
    </row>
    <row r="2026" spans="2:5" x14ac:dyDescent="0.2">
      <c r="B2026" s="86"/>
      <c r="C2026" s="52"/>
      <c r="D2026" s="52"/>
      <c r="E2026" s="52"/>
    </row>
    <row r="2027" spans="2:5" x14ac:dyDescent="0.2">
      <c r="B2027" s="86"/>
      <c r="C2027" s="52"/>
      <c r="D2027" s="52"/>
      <c r="E2027" s="52"/>
    </row>
    <row r="2028" spans="2:5" x14ac:dyDescent="0.2">
      <c r="B2028" s="86"/>
      <c r="C2028" s="52"/>
      <c r="D2028" s="52"/>
      <c r="E2028" s="52"/>
    </row>
    <row r="2029" spans="2:5" x14ac:dyDescent="0.2">
      <c r="B2029" s="86"/>
      <c r="C2029" s="52"/>
      <c r="D2029" s="52"/>
      <c r="E2029" s="52"/>
    </row>
    <row r="2030" spans="2:5" x14ac:dyDescent="0.2">
      <c r="B2030" s="86"/>
      <c r="C2030" s="52"/>
      <c r="D2030" s="52"/>
      <c r="E2030" s="52"/>
    </row>
    <row r="2031" spans="2:5" x14ac:dyDescent="0.2">
      <c r="B2031" s="86"/>
      <c r="C2031" s="52"/>
      <c r="D2031" s="52"/>
      <c r="E2031" s="52"/>
    </row>
    <row r="2032" spans="2:5" x14ac:dyDescent="0.2">
      <c r="B2032" s="86"/>
      <c r="C2032" s="52"/>
      <c r="D2032" s="52"/>
      <c r="E2032" s="52"/>
    </row>
    <row r="2033" spans="2:5" x14ac:dyDescent="0.2">
      <c r="B2033" s="86"/>
      <c r="C2033" s="52"/>
      <c r="D2033" s="52"/>
      <c r="E2033" s="52"/>
    </row>
    <row r="2034" spans="2:5" x14ac:dyDescent="0.2">
      <c r="B2034" s="86"/>
      <c r="C2034" s="52"/>
      <c r="D2034" s="52"/>
      <c r="E2034" s="52"/>
    </row>
    <row r="2035" spans="2:5" x14ac:dyDescent="0.2">
      <c r="B2035" s="86"/>
      <c r="C2035" s="52"/>
      <c r="D2035" s="52"/>
      <c r="E2035" s="52"/>
    </row>
    <row r="2036" spans="2:5" x14ac:dyDescent="0.2">
      <c r="B2036" s="86"/>
      <c r="C2036" s="52"/>
      <c r="D2036" s="52"/>
      <c r="E2036" s="52"/>
    </row>
    <row r="2037" spans="2:5" x14ac:dyDescent="0.2">
      <c r="B2037" s="86"/>
      <c r="C2037" s="52"/>
      <c r="D2037" s="52"/>
      <c r="E2037" s="52"/>
    </row>
    <row r="2038" spans="2:5" x14ac:dyDescent="0.2">
      <c r="B2038" s="86"/>
      <c r="C2038" s="52"/>
      <c r="D2038" s="52"/>
      <c r="E2038" s="52"/>
    </row>
    <row r="2039" spans="2:5" x14ac:dyDescent="0.2">
      <c r="B2039" s="86"/>
      <c r="C2039" s="52"/>
      <c r="D2039" s="52"/>
      <c r="E2039" s="52"/>
    </row>
    <row r="2040" spans="2:5" x14ac:dyDescent="0.2">
      <c r="B2040" s="86"/>
      <c r="C2040" s="52"/>
      <c r="D2040" s="52"/>
      <c r="E2040" s="52"/>
    </row>
    <row r="2041" spans="2:5" x14ac:dyDescent="0.2">
      <c r="B2041" s="86"/>
      <c r="C2041" s="52"/>
      <c r="D2041" s="52"/>
      <c r="E2041" s="52"/>
    </row>
    <row r="2042" spans="2:5" x14ac:dyDescent="0.2">
      <c r="B2042" s="86"/>
      <c r="C2042" s="52"/>
      <c r="D2042" s="52"/>
      <c r="E2042" s="52"/>
    </row>
    <row r="2043" spans="2:5" x14ac:dyDescent="0.2">
      <c r="B2043" s="86"/>
      <c r="C2043" s="52"/>
      <c r="D2043" s="52"/>
      <c r="E2043" s="52"/>
    </row>
    <row r="2044" spans="2:5" x14ac:dyDescent="0.2">
      <c r="B2044" s="86"/>
      <c r="C2044" s="52"/>
      <c r="D2044" s="52"/>
      <c r="E2044" s="52"/>
    </row>
    <row r="2045" spans="2:5" x14ac:dyDescent="0.2">
      <c r="B2045" s="86"/>
      <c r="C2045" s="52"/>
      <c r="D2045" s="52"/>
      <c r="E2045" s="52"/>
    </row>
    <row r="2046" spans="2:5" x14ac:dyDescent="0.2">
      <c r="B2046" s="86"/>
      <c r="C2046" s="52"/>
      <c r="D2046" s="52"/>
      <c r="E2046" s="52"/>
    </row>
    <row r="2047" spans="2:5" x14ac:dyDescent="0.2">
      <c r="B2047" s="86"/>
      <c r="C2047" s="52"/>
      <c r="D2047" s="52"/>
      <c r="E2047" s="52"/>
    </row>
    <row r="2048" spans="2:5" x14ac:dyDescent="0.2">
      <c r="B2048" s="86"/>
      <c r="C2048" s="52"/>
      <c r="D2048" s="52"/>
      <c r="E2048" s="52"/>
    </row>
    <row r="2049" spans="2:5" x14ac:dyDescent="0.2">
      <c r="B2049" s="86"/>
      <c r="C2049" s="52"/>
      <c r="D2049" s="52"/>
      <c r="E2049" s="52"/>
    </row>
    <row r="2050" spans="2:5" x14ac:dyDescent="0.2">
      <c r="B2050" s="86"/>
      <c r="C2050" s="52"/>
      <c r="D2050" s="52"/>
      <c r="E2050" s="52"/>
    </row>
    <row r="2051" spans="2:5" x14ac:dyDescent="0.2">
      <c r="B2051" s="86"/>
      <c r="C2051" s="52"/>
      <c r="D2051" s="52"/>
      <c r="E2051" s="52"/>
    </row>
    <row r="2052" spans="2:5" x14ac:dyDescent="0.2">
      <c r="B2052" s="86"/>
      <c r="C2052" s="52"/>
      <c r="D2052" s="52"/>
      <c r="E2052" s="52"/>
    </row>
    <row r="2053" spans="2:5" x14ac:dyDescent="0.2">
      <c r="B2053" s="86"/>
      <c r="C2053" s="52"/>
      <c r="D2053" s="52"/>
      <c r="E2053" s="52"/>
    </row>
    <row r="2054" spans="2:5" x14ac:dyDescent="0.2">
      <c r="B2054" s="86"/>
      <c r="C2054" s="52"/>
      <c r="D2054" s="52"/>
      <c r="E2054" s="52"/>
    </row>
    <row r="2055" spans="2:5" x14ac:dyDescent="0.2">
      <c r="B2055" s="86"/>
      <c r="C2055" s="52"/>
      <c r="D2055" s="52"/>
      <c r="E2055" s="52"/>
    </row>
    <row r="2056" spans="2:5" x14ac:dyDescent="0.2">
      <c r="B2056" s="86"/>
      <c r="C2056" s="52"/>
      <c r="D2056" s="52"/>
      <c r="E2056" s="52"/>
    </row>
    <row r="2057" spans="2:5" x14ac:dyDescent="0.2">
      <c r="B2057" s="86"/>
      <c r="C2057" s="52"/>
      <c r="D2057" s="52"/>
      <c r="E2057" s="52"/>
    </row>
    <row r="2058" spans="2:5" x14ac:dyDescent="0.2">
      <c r="B2058" s="86"/>
      <c r="C2058" s="52"/>
      <c r="D2058" s="52"/>
      <c r="E2058" s="52"/>
    </row>
    <row r="2059" spans="2:5" x14ac:dyDescent="0.2">
      <c r="B2059" s="86"/>
      <c r="C2059" s="52"/>
      <c r="D2059" s="52"/>
      <c r="E2059" s="52"/>
    </row>
    <row r="2060" spans="2:5" x14ac:dyDescent="0.2">
      <c r="B2060" s="86"/>
      <c r="C2060" s="52"/>
      <c r="D2060" s="52"/>
      <c r="E2060" s="52"/>
    </row>
    <row r="2061" spans="2:5" x14ac:dyDescent="0.2">
      <c r="B2061" s="86"/>
      <c r="C2061" s="52"/>
      <c r="D2061" s="52"/>
      <c r="E2061" s="52"/>
    </row>
    <row r="2062" spans="2:5" x14ac:dyDescent="0.2">
      <c r="B2062" s="86"/>
      <c r="C2062" s="52"/>
      <c r="D2062" s="52"/>
      <c r="E2062" s="52"/>
    </row>
    <row r="2063" spans="2:5" x14ac:dyDescent="0.2">
      <c r="B2063" s="86"/>
      <c r="C2063" s="52"/>
      <c r="D2063" s="52"/>
      <c r="E2063" s="52"/>
    </row>
    <row r="2064" spans="2:5" x14ac:dyDescent="0.2">
      <c r="B2064" s="86"/>
      <c r="C2064" s="52"/>
      <c r="D2064" s="52"/>
      <c r="E2064" s="52"/>
    </row>
    <row r="2065" spans="2:5" x14ac:dyDescent="0.2">
      <c r="B2065" s="86"/>
      <c r="C2065" s="52"/>
      <c r="D2065" s="52"/>
      <c r="E2065" s="52"/>
    </row>
    <row r="2066" spans="2:5" x14ac:dyDescent="0.2">
      <c r="B2066" s="86"/>
      <c r="C2066" s="52"/>
      <c r="D2066" s="52"/>
      <c r="E2066" s="52"/>
    </row>
    <row r="2067" spans="2:5" x14ac:dyDescent="0.2">
      <c r="B2067" s="86"/>
      <c r="C2067" s="52"/>
      <c r="D2067" s="52"/>
      <c r="E2067" s="52"/>
    </row>
    <row r="2068" spans="2:5" x14ac:dyDescent="0.2">
      <c r="B2068" s="86"/>
      <c r="C2068" s="52"/>
      <c r="D2068" s="52"/>
      <c r="E2068" s="52"/>
    </row>
    <row r="2069" spans="2:5" x14ac:dyDescent="0.2">
      <c r="B2069" s="86"/>
      <c r="C2069" s="52"/>
      <c r="D2069" s="52"/>
      <c r="E2069" s="52"/>
    </row>
    <row r="2070" spans="2:5" x14ac:dyDescent="0.2">
      <c r="B2070" s="86"/>
      <c r="C2070" s="52"/>
      <c r="D2070" s="52"/>
      <c r="E2070" s="52"/>
    </row>
    <row r="2071" spans="2:5" x14ac:dyDescent="0.2">
      <c r="B2071" s="86"/>
      <c r="C2071" s="52"/>
      <c r="D2071" s="52"/>
      <c r="E2071" s="52"/>
    </row>
    <row r="2072" spans="2:5" x14ac:dyDescent="0.2">
      <c r="B2072" s="86"/>
      <c r="C2072" s="52"/>
      <c r="D2072" s="52"/>
      <c r="E2072" s="52"/>
    </row>
    <row r="2073" spans="2:5" x14ac:dyDescent="0.2">
      <c r="B2073" s="86"/>
      <c r="C2073" s="52"/>
      <c r="D2073" s="52"/>
      <c r="E2073" s="52"/>
    </row>
    <row r="2074" spans="2:5" x14ac:dyDescent="0.2">
      <c r="B2074" s="86"/>
      <c r="C2074" s="52"/>
      <c r="D2074" s="52"/>
      <c r="E2074" s="52"/>
    </row>
    <row r="2075" spans="2:5" x14ac:dyDescent="0.2">
      <c r="B2075" s="86"/>
      <c r="C2075" s="52"/>
      <c r="D2075" s="52"/>
      <c r="E2075" s="52"/>
    </row>
    <row r="2076" spans="2:5" x14ac:dyDescent="0.2">
      <c r="B2076" s="86"/>
      <c r="C2076" s="52"/>
      <c r="D2076" s="52"/>
      <c r="E2076" s="52"/>
    </row>
    <row r="2077" spans="2:5" x14ac:dyDescent="0.2">
      <c r="B2077" s="86"/>
      <c r="C2077" s="52"/>
      <c r="D2077" s="52"/>
      <c r="E2077" s="52"/>
    </row>
    <row r="2078" spans="2:5" x14ac:dyDescent="0.2">
      <c r="B2078" s="86"/>
      <c r="C2078" s="52"/>
      <c r="D2078" s="52"/>
      <c r="E2078" s="52"/>
    </row>
    <row r="2079" spans="2:5" x14ac:dyDescent="0.2">
      <c r="B2079" s="86"/>
      <c r="C2079" s="52"/>
      <c r="D2079" s="52"/>
      <c r="E2079" s="52"/>
    </row>
    <row r="2080" spans="2:5" x14ac:dyDescent="0.2">
      <c r="B2080" s="86"/>
      <c r="C2080" s="52"/>
      <c r="D2080" s="52"/>
      <c r="E2080" s="52"/>
    </row>
    <row r="2081" spans="2:5" x14ac:dyDescent="0.2">
      <c r="B2081" s="86"/>
      <c r="C2081" s="52"/>
      <c r="D2081" s="52"/>
      <c r="E2081" s="52"/>
    </row>
    <row r="2082" spans="2:5" x14ac:dyDescent="0.2">
      <c r="B2082" s="86"/>
      <c r="C2082" s="52"/>
      <c r="D2082" s="52"/>
      <c r="E2082" s="52"/>
    </row>
    <row r="2083" spans="2:5" x14ac:dyDescent="0.2">
      <c r="B2083" s="86"/>
      <c r="C2083" s="52"/>
      <c r="D2083" s="52"/>
      <c r="E2083" s="52"/>
    </row>
    <row r="2084" spans="2:5" x14ac:dyDescent="0.2">
      <c r="B2084" s="86"/>
      <c r="C2084" s="52"/>
      <c r="D2084" s="52"/>
      <c r="E2084" s="52"/>
    </row>
    <row r="2085" spans="2:5" x14ac:dyDescent="0.2">
      <c r="B2085" s="86"/>
      <c r="C2085" s="52"/>
      <c r="D2085" s="52"/>
      <c r="E2085" s="52"/>
    </row>
    <row r="2086" spans="2:5" x14ac:dyDescent="0.2">
      <c r="B2086" s="86"/>
      <c r="C2086" s="52"/>
      <c r="D2086" s="52"/>
      <c r="E2086" s="52"/>
    </row>
    <row r="2087" spans="2:5" x14ac:dyDescent="0.2">
      <c r="B2087" s="86"/>
      <c r="C2087" s="52"/>
      <c r="D2087" s="52"/>
      <c r="E2087" s="52"/>
    </row>
    <row r="2088" spans="2:5" x14ac:dyDescent="0.2">
      <c r="B2088" s="86"/>
      <c r="C2088" s="52"/>
      <c r="D2088" s="52"/>
      <c r="E2088" s="52"/>
    </row>
    <row r="2089" spans="2:5" x14ac:dyDescent="0.2">
      <c r="B2089" s="86"/>
      <c r="C2089" s="52"/>
      <c r="D2089" s="52"/>
      <c r="E2089" s="52"/>
    </row>
    <row r="2090" spans="2:5" x14ac:dyDescent="0.2">
      <c r="B2090" s="86"/>
      <c r="C2090" s="52"/>
      <c r="D2090" s="52"/>
      <c r="E2090" s="52"/>
    </row>
    <row r="2091" spans="2:5" x14ac:dyDescent="0.2">
      <c r="B2091" s="86"/>
      <c r="C2091" s="52"/>
      <c r="D2091" s="52"/>
      <c r="E2091" s="52"/>
    </row>
    <row r="2092" spans="2:5" x14ac:dyDescent="0.2">
      <c r="B2092" s="86"/>
      <c r="C2092" s="52"/>
      <c r="D2092" s="52"/>
      <c r="E2092" s="52"/>
    </row>
    <row r="2093" spans="2:5" x14ac:dyDescent="0.2">
      <c r="B2093" s="86"/>
      <c r="C2093" s="52"/>
      <c r="D2093" s="52"/>
      <c r="E2093" s="52"/>
    </row>
    <row r="2094" spans="2:5" x14ac:dyDescent="0.2">
      <c r="B2094" s="86"/>
      <c r="C2094" s="52"/>
      <c r="D2094" s="52"/>
      <c r="E2094" s="52"/>
    </row>
    <row r="2095" spans="2:5" x14ac:dyDescent="0.2">
      <c r="B2095" s="86"/>
      <c r="C2095" s="52"/>
      <c r="D2095" s="52"/>
      <c r="E2095" s="52"/>
    </row>
    <row r="2096" spans="2:5" x14ac:dyDescent="0.2">
      <c r="B2096" s="86"/>
      <c r="C2096" s="52"/>
      <c r="D2096" s="52"/>
      <c r="E2096" s="52"/>
    </row>
    <row r="2097" spans="2:5" x14ac:dyDescent="0.2">
      <c r="B2097" s="86"/>
      <c r="C2097" s="52"/>
      <c r="D2097" s="52"/>
      <c r="E2097" s="52"/>
    </row>
    <row r="2098" spans="2:5" x14ac:dyDescent="0.2">
      <c r="B2098" s="86"/>
      <c r="C2098" s="52"/>
      <c r="D2098" s="52"/>
      <c r="E2098" s="52"/>
    </row>
    <row r="2099" spans="2:5" x14ac:dyDescent="0.2">
      <c r="B2099" s="86"/>
      <c r="C2099" s="52"/>
      <c r="D2099" s="52"/>
      <c r="E2099" s="52"/>
    </row>
    <row r="2100" spans="2:5" x14ac:dyDescent="0.2">
      <c r="B2100" s="86"/>
      <c r="C2100" s="52"/>
      <c r="D2100" s="52"/>
      <c r="E2100" s="52"/>
    </row>
    <row r="2101" spans="2:5" x14ac:dyDescent="0.2">
      <c r="B2101" s="86"/>
      <c r="C2101" s="52"/>
      <c r="D2101" s="52"/>
      <c r="E2101" s="52"/>
    </row>
    <row r="2102" spans="2:5" x14ac:dyDescent="0.2">
      <c r="B2102" s="86"/>
      <c r="C2102" s="52"/>
      <c r="D2102" s="52"/>
      <c r="E2102" s="52"/>
    </row>
    <row r="2103" spans="2:5" x14ac:dyDescent="0.2">
      <c r="B2103" s="86"/>
      <c r="C2103" s="52"/>
      <c r="D2103" s="52"/>
      <c r="E2103" s="52"/>
    </row>
    <row r="2104" spans="2:5" x14ac:dyDescent="0.2">
      <c r="B2104" s="86"/>
      <c r="C2104" s="52"/>
      <c r="D2104" s="52"/>
      <c r="E2104" s="52"/>
    </row>
    <row r="2105" spans="2:5" x14ac:dyDescent="0.2">
      <c r="B2105" s="86"/>
      <c r="C2105" s="52"/>
      <c r="D2105" s="52"/>
      <c r="E2105" s="52"/>
    </row>
    <row r="2106" spans="2:5" x14ac:dyDescent="0.2">
      <c r="B2106" s="86"/>
      <c r="C2106" s="52"/>
      <c r="D2106" s="52"/>
      <c r="E2106" s="52"/>
    </row>
    <row r="2107" spans="2:5" x14ac:dyDescent="0.2">
      <c r="B2107" s="86"/>
      <c r="C2107" s="52"/>
      <c r="D2107" s="52"/>
      <c r="E2107" s="52"/>
    </row>
    <row r="2108" spans="2:5" x14ac:dyDescent="0.2">
      <c r="B2108" s="86"/>
      <c r="C2108" s="52"/>
      <c r="D2108" s="52"/>
      <c r="E2108" s="52"/>
    </row>
    <row r="2109" spans="2:5" x14ac:dyDescent="0.2">
      <c r="B2109" s="86"/>
      <c r="C2109" s="52"/>
      <c r="D2109" s="52"/>
      <c r="E2109" s="52"/>
    </row>
    <row r="2110" spans="2:5" x14ac:dyDescent="0.2">
      <c r="B2110" s="86"/>
      <c r="C2110" s="52"/>
      <c r="D2110" s="52"/>
      <c r="E2110" s="52"/>
    </row>
    <row r="2111" spans="2:5" x14ac:dyDescent="0.2">
      <c r="B2111" s="86"/>
      <c r="C2111" s="52"/>
      <c r="D2111" s="52"/>
      <c r="E2111" s="52"/>
    </row>
    <row r="2112" spans="2:5" x14ac:dyDescent="0.2">
      <c r="B2112" s="86"/>
      <c r="C2112" s="52"/>
      <c r="D2112" s="52"/>
      <c r="E2112" s="52"/>
    </row>
    <row r="2113" spans="2:5" x14ac:dyDescent="0.2">
      <c r="B2113" s="86"/>
      <c r="C2113" s="52"/>
      <c r="D2113" s="52"/>
      <c r="E2113" s="52"/>
    </row>
    <row r="2114" spans="2:5" x14ac:dyDescent="0.2">
      <c r="B2114" s="86"/>
      <c r="C2114" s="52"/>
      <c r="D2114" s="52"/>
      <c r="E2114" s="52"/>
    </row>
    <row r="2115" spans="2:5" x14ac:dyDescent="0.2">
      <c r="B2115" s="86"/>
      <c r="C2115" s="52"/>
      <c r="D2115" s="52"/>
      <c r="E2115" s="52"/>
    </row>
    <row r="2116" spans="2:5" x14ac:dyDescent="0.2">
      <c r="B2116" s="86"/>
      <c r="C2116" s="52"/>
      <c r="D2116" s="52"/>
      <c r="E2116" s="52"/>
    </row>
    <row r="2117" spans="2:5" x14ac:dyDescent="0.2">
      <c r="B2117" s="86"/>
      <c r="C2117" s="52"/>
      <c r="D2117" s="52"/>
      <c r="E2117" s="52"/>
    </row>
    <row r="2118" spans="2:5" x14ac:dyDescent="0.2">
      <c r="B2118" s="86"/>
      <c r="C2118" s="52"/>
      <c r="D2118" s="52"/>
      <c r="E2118" s="52"/>
    </row>
    <row r="2119" spans="2:5" x14ac:dyDescent="0.2">
      <c r="B2119" s="86"/>
      <c r="C2119" s="52"/>
      <c r="D2119" s="52"/>
      <c r="E2119" s="52"/>
    </row>
    <row r="2120" spans="2:5" x14ac:dyDescent="0.2">
      <c r="B2120" s="86"/>
      <c r="C2120" s="52"/>
      <c r="D2120" s="52"/>
      <c r="E2120" s="52"/>
    </row>
    <row r="2121" spans="2:5" x14ac:dyDescent="0.2">
      <c r="B2121" s="86"/>
      <c r="C2121" s="52"/>
      <c r="D2121" s="52"/>
      <c r="E2121" s="52"/>
    </row>
    <row r="2122" spans="2:5" x14ac:dyDescent="0.2">
      <c r="B2122" s="86"/>
      <c r="C2122" s="52"/>
      <c r="D2122" s="52"/>
      <c r="E2122" s="52"/>
    </row>
    <row r="2123" spans="2:5" x14ac:dyDescent="0.2">
      <c r="B2123" s="86"/>
      <c r="C2123" s="52"/>
      <c r="D2123" s="52"/>
      <c r="E2123" s="52"/>
    </row>
    <row r="2124" spans="2:5" x14ac:dyDescent="0.2">
      <c r="B2124" s="86"/>
      <c r="C2124" s="52"/>
      <c r="D2124" s="52"/>
      <c r="E2124" s="52"/>
    </row>
    <row r="2125" spans="2:5" x14ac:dyDescent="0.2">
      <c r="B2125" s="86"/>
      <c r="C2125" s="52"/>
      <c r="D2125" s="52"/>
      <c r="E2125" s="52"/>
    </row>
    <row r="2126" spans="2:5" x14ac:dyDescent="0.2">
      <c r="B2126" s="86"/>
      <c r="C2126" s="52"/>
      <c r="D2126" s="52"/>
      <c r="E2126" s="52"/>
    </row>
    <row r="2127" spans="2:5" x14ac:dyDescent="0.2">
      <c r="B2127" s="86"/>
      <c r="C2127" s="52"/>
      <c r="D2127" s="52"/>
      <c r="E2127" s="52"/>
    </row>
    <row r="2128" spans="2:5" x14ac:dyDescent="0.2">
      <c r="B2128" s="86"/>
      <c r="C2128" s="52"/>
      <c r="D2128" s="52"/>
      <c r="E2128" s="52"/>
    </row>
    <row r="2129" spans="2:5" x14ac:dyDescent="0.2">
      <c r="B2129" s="86"/>
      <c r="C2129" s="52"/>
      <c r="D2129" s="52"/>
      <c r="E2129" s="52"/>
    </row>
    <row r="2130" spans="2:5" x14ac:dyDescent="0.2">
      <c r="B2130" s="86"/>
      <c r="C2130" s="52"/>
      <c r="D2130" s="52"/>
      <c r="E2130" s="52"/>
    </row>
    <row r="2131" spans="2:5" x14ac:dyDescent="0.2">
      <c r="B2131" s="86"/>
      <c r="C2131" s="52"/>
      <c r="D2131" s="52"/>
      <c r="E2131" s="52"/>
    </row>
    <row r="2132" spans="2:5" x14ac:dyDescent="0.2">
      <c r="B2132" s="86"/>
      <c r="C2132" s="52"/>
      <c r="D2132" s="52"/>
      <c r="E2132" s="52"/>
    </row>
    <row r="2133" spans="2:5" x14ac:dyDescent="0.2">
      <c r="B2133" s="86"/>
      <c r="C2133" s="52"/>
      <c r="D2133" s="52"/>
      <c r="E2133" s="52"/>
    </row>
    <row r="2134" spans="2:5" x14ac:dyDescent="0.2">
      <c r="B2134" s="86"/>
      <c r="C2134" s="52"/>
      <c r="D2134" s="52"/>
      <c r="E2134" s="52"/>
    </row>
    <row r="2135" spans="2:5" x14ac:dyDescent="0.2">
      <c r="B2135" s="86"/>
      <c r="C2135" s="52"/>
      <c r="D2135" s="52"/>
      <c r="E2135" s="52"/>
    </row>
    <row r="2136" spans="2:5" x14ac:dyDescent="0.2">
      <c r="B2136" s="86"/>
      <c r="C2136" s="52"/>
      <c r="D2136" s="52"/>
      <c r="E2136" s="52"/>
    </row>
    <row r="2137" spans="2:5" x14ac:dyDescent="0.2">
      <c r="B2137" s="86"/>
      <c r="C2137" s="52"/>
      <c r="D2137" s="52"/>
      <c r="E2137" s="52"/>
    </row>
    <row r="2138" spans="2:5" x14ac:dyDescent="0.2">
      <c r="B2138" s="86"/>
      <c r="C2138" s="52"/>
      <c r="D2138" s="52"/>
      <c r="E2138" s="52"/>
    </row>
    <row r="2139" spans="2:5" x14ac:dyDescent="0.2">
      <c r="B2139" s="86"/>
      <c r="C2139" s="52"/>
      <c r="D2139" s="52"/>
      <c r="E2139" s="52"/>
    </row>
    <row r="2140" spans="2:5" x14ac:dyDescent="0.2">
      <c r="B2140" s="86"/>
      <c r="C2140" s="52"/>
      <c r="D2140" s="52"/>
      <c r="E2140" s="52"/>
    </row>
    <row r="2141" spans="2:5" x14ac:dyDescent="0.2">
      <c r="B2141" s="86"/>
      <c r="C2141" s="52"/>
      <c r="D2141" s="52"/>
      <c r="E2141" s="52"/>
    </row>
    <row r="2142" spans="2:5" x14ac:dyDescent="0.2">
      <c r="B2142" s="86"/>
      <c r="C2142" s="52"/>
      <c r="D2142" s="52"/>
      <c r="E2142" s="52"/>
    </row>
    <row r="2143" spans="2:5" x14ac:dyDescent="0.2">
      <c r="B2143" s="86"/>
      <c r="C2143" s="52"/>
      <c r="D2143" s="52"/>
      <c r="E2143" s="52"/>
    </row>
    <row r="2144" spans="2:5" x14ac:dyDescent="0.2">
      <c r="B2144" s="86"/>
      <c r="C2144" s="52"/>
      <c r="D2144" s="52"/>
      <c r="E2144" s="52"/>
    </row>
    <row r="2145" spans="2:5" x14ac:dyDescent="0.2">
      <c r="B2145" s="86"/>
      <c r="C2145" s="52"/>
      <c r="D2145" s="52"/>
      <c r="E2145" s="52"/>
    </row>
    <row r="2146" spans="2:5" x14ac:dyDescent="0.2">
      <c r="B2146" s="86"/>
      <c r="C2146" s="52"/>
      <c r="D2146" s="52"/>
      <c r="E2146" s="52"/>
    </row>
    <row r="2147" spans="2:5" x14ac:dyDescent="0.2">
      <c r="B2147" s="86"/>
      <c r="C2147" s="52"/>
      <c r="D2147" s="52"/>
      <c r="E2147" s="52"/>
    </row>
    <row r="2148" spans="2:5" x14ac:dyDescent="0.2">
      <c r="B2148" s="86"/>
      <c r="C2148" s="52"/>
      <c r="D2148" s="52"/>
      <c r="E2148" s="52"/>
    </row>
    <row r="2149" spans="2:5" x14ac:dyDescent="0.2">
      <c r="B2149" s="86"/>
      <c r="C2149" s="52"/>
      <c r="D2149" s="52"/>
      <c r="E2149" s="52"/>
    </row>
    <row r="2150" spans="2:5" x14ac:dyDescent="0.2">
      <c r="B2150" s="86"/>
      <c r="C2150" s="52"/>
      <c r="D2150" s="52"/>
      <c r="E2150" s="52"/>
    </row>
    <row r="2151" spans="2:5" x14ac:dyDescent="0.2">
      <c r="B2151" s="86"/>
      <c r="C2151" s="52"/>
      <c r="D2151" s="52"/>
      <c r="E2151" s="52"/>
    </row>
    <row r="2152" spans="2:5" x14ac:dyDescent="0.2">
      <c r="B2152" s="86"/>
      <c r="C2152" s="52"/>
      <c r="D2152" s="52"/>
      <c r="E2152" s="52"/>
    </row>
    <row r="2153" spans="2:5" x14ac:dyDescent="0.2">
      <c r="B2153" s="86"/>
      <c r="C2153" s="52"/>
      <c r="D2153" s="52"/>
      <c r="E2153" s="52"/>
    </row>
    <row r="2154" spans="2:5" x14ac:dyDescent="0.2">
      <c r="B2154" s="86"/>
      <c r="C2154" s="52"/>
      <c r="D2154" s="52"/>
      <c r="E2154" s="52"/>
    </row>
    <row r="2155" spans="2:5" x14ac:dyDescent="0.2">
      <c r="B2155" s="86"/>
      <c r="C2155" s="52"/>
      <c r="D2155" s="52"/>
      <c r="E2155" s="52"/>
    </row>
    <row r="2156" spans="2:5" x14ac:dyDescent="0.2">
      <c r="B2156" s="86"/>
      <c r="C2156" s="52"/>
      <c r="D2156" s="52"/>
      <c r="E2156" s="52"/>
    </row>
    <row r="2157" spans="2:5" x14ac:dyDescent="0.2">
      <c r="B2157" s="86"/>
      <c r="C2157" s="52"/>
      <c r="D2157" s="52"/>
      <c r="E2157" s="52"/>
    </row>
    <row r="2158" spans="2:5" x14ac:dyDescent="0.2">
      <c r="B2158" s="86"/>
      <c r="C2158" s="52"/>
      <c r="D2158" s="52"/>
      <c r="E2158" s="52"/>
    </row>
    <row r="2159" spans="2:5" x14ac:dyDescent="0.2">
      <c r="B2159" s="86"/>
      <c r="C2159" s="52"/>
      <c r="D2159" s="52"/>
      <c r="E2159" s="52"/>
    </row>
    <row r="2160" spans="2:5" x14ac:dyDescent="0.2">
      <c r="B2160" s="86"/>
      <c r="C2160" s="52"/>
      <c r="D2160" s="52"/>
      <c r="E2160" s="52"/>
    </row>
    <row r="2161" spans="2:5" x14ac:dyDescent="0.2">
      <c r="B2161" s="86"/>
      <c r="C2161" s="52"/>
      <c r="D2161" s="52"/>
      <c r="E2161" s="52"/>
    </row>
    <row r="2162" spans="2:5" x14ac:dyDescent="0.2">
      <c r="B2162" s="86"/>
      <c r="C2162" s="52"/>
      <c r="D2162" s="52"/>
      <c r="E2162" s="52"/>
    </row>
    <row r="2163" spans="2:5" x14ac:dyDescent="0.2">
      <c r="B2163" s="86"/>
      <c r="C2163" s="52"/>
      <c r="D2163" s="52"/>
      <c r="E2163" s="52"/>
    </row>
    <row r="2164" spans="2:5" x14ac:dyDescent="0.2">
      <c r="B2164" s="86"/>
      <c r="C2164" s="52"/>
      <c r="D2164" s="52"/>
      <c r="E2164" s="52"/>
    </row>
    <row r="2165" spans="2:5" x14ac:dyDescent="0.2">
      <c r="B2165" s="86"/>
      <c r="C2165" s="52"/>
      <c r="D2165" s="52"/>
      <c r="E2165" s="52"/>
    </row>
    <row r="2166" spans="2:5" x14ac:dyDescent="0.2">
      <c r="B2166" s="86"/>
      <c r="C2166" s="52"/>
      <c r="D2166" s="52"/>
      <c r="E2166" s="52"/>
    </row>
    <row r="2167" spans="2:5" x14ac:dyDescent="0.2">
      <c r="B2167" s="86"/>
      <c r="C2167" s="52"/>
      <c r="D2167" s="52"/>
      <c r="E2167" s="52"/>
    </row>
    <row r="2168" spans="2:5" x14ac:dyDescent="0.2">
      <c r="B2168" s="86"/>
      <c r="C2168" s="52"/>
      <c r="D2168" s="52"/>
      <c r="E2168" s="52"/>
    </row>
    <row r="2169" spans="2:5" x14ac:dyDescent="0.2">
      <c r="B2169" s="86"/>
      <c r="C2169" s="52"/>
      <c r="D2169" s="52"/>
      <c r="E2169" s="52"/>
    </row>
    <row r="2170" spans="2:5" x14ac:dyDescent="0.2">
      <c r="B2170" s="86"/>
      <c r="C2170" s="52"/>
      <c r="D2170" s="52"/>
      <c r="E2170" s="52"/>
    </row>
    <row r="2171" spans="2:5" x14ac:dyDescent="0.2">
      <c r="B2171" s="86"/>
      <c r="C2171" s="52"/>
      <c r="D2171" s="52"/>
      <c r="E2171" s="52"/>
    </row>
    <row r="2172" spans="2:5" x14ac:dyDescent="0.2">
      <c r="B2172" s="86"/>
      <c r="C2172" s="52"/>
      <c r="D2172" s="52"/>
      <c r="E2172" s="52"/>
    </row>
    <row r="2173" spans="2:5" x14ac:dyDescent="0.2">
      <c r="B2173" s="86"/>
      <c r="C2173" s="52"/>
      <c r="D2173" s="52"/>
      <c r="E2173" s="52"/>
    </row>
    <row r="2174" spans="2:5" x14ac:dyDescent="0.2">
      <c r="B2174" s="86"/>
      <c r="C2174" s="52"/>
      <c r="D2174" s="52"/>
      <c r="E2174" s="52"/>
    </row>
    <row r="2175" spans="2:5" x14ac:dyDescent="0.2">
      <c r="B2175" s="86"/>
      <c r="C2175" s="52"/>
      <c r="D2175" s="52"/>
      <c r="E2175" s="52"/>
    </row>
    <row r="2176" spans="2:5" x14ac:dyDescent="0.2">
      <c r="B2176" s="86"/>
      <c r="C2176" s="52"/>
      <c r="D2176" s="52"/>
      <c r="E2176" s="52"/>
    </row>
    <row r="2177" spans="2:5" x14ac:dyDescent="0.2">
      <c r="B2177" s="86"/>
      <c r="C2177" s="52"/>
      <c r="D2177" s="52"/>
      <c r="E2177" s="52"/>
    </row>
    <row r="2178" spans="2:5" x14ac:dyDescent="0.2">
      <c r="B2178" s="86"/>
      <c r="C2178" s="52"/>
      <c r="D2178" s="52"/>
      <c r="E2178" s="52"/>
    </row>
    <row r="2179" spans="2:5" x14ac:dyDescent="0.2">
      <c r="B2179" s="86"/>
      <c r="C2179" s="52"/>
      <c r="D2179" s="52"/>
      <c r="E2179" s="52"/>
    </row>
    <row r="2180" spans="2:5" x14ac:dyDescent="0.2">
      <c r="B2180" s="86"/>
      <c r="C2180" s="52"/>
      <c r="D2180" s="52"/>
      <c r="E2180" s="52"/>
    </row>
    <row r="2181" spans="2:5" x14ac:dyDescent="0.2">
      <c r="B2181" s="86"/>
      <c r="C2181" s="52"/>
      <c r="D2181" s="52"/>
      <c r="E2181" s="52"/>
    </row>
    <row r="2182" spans="2:5" x14ac:dyDescent="0.2">
      <c r="B2182" s="86"/>
      <c r="C2182" s="52"/>
      <c r="D2182" s="52"/>
      <c r="E2182" s="52"/>
    </row>
    <row r="2183" spans="2:5" x14ac:dyDescent="0.2">
      <c r="B2183" s="86"/>
      <c r="C2183" s="52"/>
      <c r="D2183" s="52"/>
      <c r="E2183" s="52"/>
    </row>
    <row r="2184" spans="2:5" x14ac:dyDescent="0.2">
      <c r="B2184" s="86"/>
      <c r="C2184" s="52"/>
      <c r="D2184" s="52"/>
      <c r="E2184" s="52"/>
    </row>
    <row r="2185" spans="2:5" x14ac:dyDescent="0.2">
      <c r="B2185" s="86"/>
      <c r="C2185" s="52"/>
      <c r="D2185" s="52"/>
      <c r="E2185" s="52"/>
    </row>
    <row r="2186" spans="2:5" x14ac:dyDescent="0.2">
      <c r="B2186" s="86"/>
      <c r="C2186" s="52"/>
      <c r="D2186" s="52"/>
      <c r="E2186" s="52"/>
    </row>
    <row r="2187" spans="2:5" x14ac:dyDescent="0.2">
      <c r="B2187" s="86"/>
      <c r="C2187" s="52"/>
      <c r="D2187" s="52"/>
      <c r="E2187" s="52"/>
    </row>
    <row r="2188" spans="2:5" x14ac:dyDescent="0.2">
      <c r="B2188" s="86"/>
      <c r="C2188" s="52"/>
      <c r="D2188" s="52"/>
      <c r="E2188" s="52"/>
    </row>
    <row r="2189" spans="2:5" x14ac:dyDescent="0.2">
      <c r="B2189" s="86"/>
      <c r="C2189" s="52"/>
      <c r="D2189" s="52"/>
      <c r="E2189" s="52"/>
    </row>
    <row r="2190" spans="2:5" x14ac:dyDescent="0.2">
      <c r="B2190" s="86"/>
      <c r="C2190" s="52"/>
      <c r="D2190" s="52"/>
      <c r="E2190" s="52"/>
    </row>
    <row r="2191" spans="2:5" x14ac:dyDescent="0.2">
      <c r="B2191" s="86"/>
      <c r="C2191" s="52"/>
      <c r="D2191" s="52"/>
      <c r="E2191" s="52"/>
    </row>
    <row r="2192" spans="2:5" x14ac:dyDescent="0.2">
      <c r="B2192" s="86"/>
      <c r="C2192" s="52"/>
      <c r="D2192" s="52"/>
      <c r="E2192" s="52"/>
    </row>
    <row r="2193" spans="2:5" x14ac:dyDescent="0.2">
      <c r="B2193" s="86"/>
      <c r="C2193" s="52"/>
      <c r="D2193" s="52"/>
      <c r="E2193" s="52"/>
    </row>
    <row r="2194" spans="2:5" x14ac:dyDescent="0.2">
      <c r="B2194" s="86"/>
      <c r="C2194" s="52"/>
      <c r="D2194" s="52"/>
      <c r="E2194" s="52"/>
    </row>
    <row r="2195" spans="2:5" x14ac:dyDescent="0.2">
      <c r="B2195" s="86"/>
      <c r="C2195" s="52"/>
      <c r="D2195" s="52"/>
      <c r="E2195" s="52"/>
    </row>
    <row r="2196" spans="2:5" x14ac:dyDescent="0.2">
      <c r="B2196" s="86"/>
      <c r="C2196" s="52"/>
      <c r="D2196" s="52"/>
      <c r="E2196" s="52"/>
    </row>
    <row r="2197" spans="2:5" x14ac:dyDescent="0.2">
      <c r="B2197" s="86"/>
      <c r="C2197" s="52"/>
      <c r="D2197" s="52"/>
      <c r="E2197" s="52"/>
    </row>
    <row r="2198" spans="2:5" x14ac:dyDescent="0.2">
      <c r="B2198" s="86"/>
      <c r="C2198" s="52"/>
      <c r="D2198" s="52"/>
      <c r="E2198" s="52"/>
    </row>
    <row r="2199" spans="2:5" x14ac:dyDescent="0.2">
      <c r="B2199" s="86"/>
      <c r="C2199" s="52"/>
      <c r="D2199" s="52"/>
      <c r="E2199" s="52"/>
    </row>
    <row r="2200" spans="2:5" x14ac:dyDescent="0.2">
      <c r="B2200" s="86"/>
      <c r="C2200" s="52"/>
      <c r="D2200" s="52"/>
      <c r="E2200" s="52"/>
    </row>
    <row r="2201" spans="2:5" x14ac:dyDescent="0.2">
      <c r="B2201" s="86"/>
      <c r="C2201" s="52"/>
      <c r="D2201" s="52"/>
      <c r="E2201" s="52"/>
    </row>
    <row r="2202" spans="2:5" x14ac:dyDescent="0.2">
      <c r="B2202" s="86"/>
      <c r="C2202" s="52"/>
      <c r="D2202" s="52"/>
      <c r="E2202" s="52"/>
    </row>
    <row r="2203" spans="2:5" x14ac:dyDescent="0.2">
      <c r="B2203" s="86"/>
      <c r="C2203" s="52"/>
      <c r="D2203" s="52"/>
      <c r="E2203" s="52"/>
    </row>
    <row r="2204" spans="2:5" x14ac:dyDescent="0.2">
      <c r="B2204" s="86"/>
      <c r="C2204" s="52"/>
      <c r="D2204" s="52"/>
      <c r="E2204" s="52"/>
    </row>
    <row r="2205" spans="2:5" x14ac:dyDescent="0.2">
      <c r="B2205" s="86"/>
      <c r="C2205" s="52"/>
      <c r="D2205" s="52"/>
      <c r="E2205" s="52"/>
    </row>
    <row r="2206" spans="2:5" x14ac:dyDescent="0.2">
      <c r="B2206" s="86"/>
      <c r="C2206" s="52"/>
      <c r="D2206" s="52"/>
      <c r="E2206" s="52"/>
    </row>
    <row r="2207" spans="2:5" x14ac:dyDescent="0.2">
      <c r="B2207" s="86"/>
      <c r="C2207" s="52"/>
      <c r="D2207" s="52"/>
      <c r="E2207" s="52"/>
    </row>
    <row r="2208" spans="2:5" x14ac:dyDescent="0.2">
      <c r="B2208" s="86"/>
      <c r="C2208" s="52"/>
      <c r="D2208" s="52"/>
      <c r="E2208" s="52"/>
    </row>
    <row r="2209" spans="2:5" x14ac:dyDescent="0.2">
      <c r="B2209" s="86"/>
      <c r="C2209" s="52"/>
      <c r="D2209" s="52"/>
      <c r="E2209" s="52"/>
    </row>
    <row r="2210" spans="2:5" x14ac:dyDescent="0.2">
      <c r="B2210" s="86"/>
      <c r="C2210" s="52"/>
      <c r="D2210" s="52"/>
      <c r="E2210" s="52"/>
    </row>
    <row r="2211" spans="2:5" x14ac:dyDescent="0.2">
      <c r="B2211" s="86"/>
      <c r="C2211" s="52"/>
      <c r="D2211" s="52"/>
      <c r="E2211" s="52"/>
    </row>
    <row r="2212" spans="2:5" x14ac:dyDescent="0.2">
      <c r="B2212" s="86"/>
      <c r="C2212" s="52"/>
      <c r="D2212" s="52"/>
      <c r="E2212" s="52"/>
    </row>
    <row r="2213" spans="2:5" x14ac:dyDescent="0.2">
      <c r="B2213" s="86"/>
      <c r="C2213" s="52"/>
      <c r="D2213" s="52"/>
      <c r="E2213" s="52"/>
    </row>
    <row r="2214" spans="2:5" x14ac:dyDescent="0.2">
      <c r="B2214" s="86"/>
      <c r="C2214" s="52"/>
      <c r="D2214" s="52"/>
      <c r="E2214" s="52"/>
    </row>
    <row r="2215" spans="2:5" x14ac:dyDescent="0.2">
      <c r="B2215" s="86"/>
      <c r="C2215" s="52"/>
      <c r="D2215" s="52"/>
      <c r="E2215" s="52"/>
    </row>
    <row r="2216" spans="2:5" x14ac:dyDescent="0.2">
      <c r="B2216" s="86"/>
      <c r="C2216" s="52"/>
      <c r="D2216" s="52"/>
      <c r="E2216" s="52"/>
    </row>
    <row r="2217" spans="2:5" x14ac:dyDescent="0.2">
      <c r="B2217" s="86"/>
      <c r="C2217" s="52"/>
      <c r="D2217" s="52"/>
      <c r="E2217" s="52"/>
    </row>
    <row r="2218" spans="2:5" x14ac:dyDescent="0.2">
      <c r="B2218" s="86"/>
      <c r="C2218" s="52"/>
      <c r="D2218" s="52"/>
      <c r="E2218" s="52"/>
    </row>
    <row r="2219" spans="2:5" x14ac:dyDescent="0.2">
      <c r="B2219" s="86"/>
      <c r="C2219" s="52"/>
      <c r="D2219" s="52"/>
      <c r="E2219" s="52"/>
    </row>
    <row r="2220" spans="2:5" x14ac:dyDescent="0.2">
      <c r="B2220" s="86"/>
      <c r="C2220" s="52"/>
      <c r="D2220" s="52"/>
      <c r="E2220" s="52"/>
    </row>
    <row r="2221" spans="2:5" x14ac:dyDescent="0.2">
      <c r="B2221" s="86"/>
      <c r="C2221" s="52"/>
      <c r="D2221" s="52"/>
      <c r="E2221" s="52"/>
    </row>
    <row r="2222" spans="2:5" x14ac:dyDescent="0.2">
      <c r="B2222" s="86"/>
      <c r="C2222" s="52"/>
      <c r="D2222" s="52"/>
      <c r="E2222" s="52"/>
    </row>
    <row r="2223" spans="2:5" x14ac:dyDescent="0.2">
      <c r="B2223" s="86"/>
      <c r="C2223" s="52"/>
      <c r="D2223" s="52"/>
      <c r="E2223" s="52"/>
    </row>
    <row r="2224" spans="2:5" x14ac:dyDescent="0.2">
      <c r="B2224" s="86"/>
      <c r="C2224" s="52"/>
      <c r="D2224" s="52"/>
      <c r="E2224" s="52"/>
    </row>
    <row r="2225" spans="2:5" x14ac:dyDescent="0.2">
      <c r="B2225" s="86"/>
      <c r="C2225" s="52"/>
      <c r="D2225" s="52"/>
      <c r="E2225" s="52"/>
    </row>
    <row r="2226" spans="2:5" x14ac:dyDescent="0.2">
      <c r="B2226" s="86"/>
      <c r="C2226" s="52"/>
      <c r="D2226" s="52"/>
      <c r="E2226" s="52"/>
    </row>
    <row r="2227" spans="2:5" x14ac:dyDescent="0.2">
      <c r="B2227" s="86"/>
      <c r="C2227" s="52"/>
      <c r="D2227" s="52"/>
      <c r="E2227" s="52"/>
    </row>
    <row r="2228" spans="2:5" x14ac:dyDescent="0.2">
      <c r="B2228" s="86"/>
      <c r="C2228" s="52"/>
      <c r="D2228" s="52"/>
      <c r="E2228" s="52"/>
    </row>
    <row r="2229" spans="2:5" x14ac:dyDescent="0.2">
      <c r="B2229" s="86"/>
      <c r="C2229" s="52"/>
      <c r="D2229" s="52"/>
      <c r="E2229" s="52"/>
    </row>
    <row r="2230" spans="2:5" x14ac:dyDescent="0.2">
      <c r="B2230" s="86"/>
      <c r="C2230" s="52"/>
      <c r="D2230" s="52"/>
      <c r="E2230" s="52"/>
    </row>
    <row r="2231" spans="2:5" x14ac:dyDescent="0.2">
      <c r="B2231" s="86"/>
      <c r="C2231" s="52"/>
      <c r="D2231" s="52"/>
      <c r="E2231" s="52"/>
    </row>
    <row r="2232" spans="2:5" x14ac:dyDescent="0.2">
      <c r="B2232" s="86"/>
      <c r="C2232" s="52"/>
      <c r="D2232" s="52"/>
      <c r="E2232" s="52"/>
    </row>
    <row r="2233" spans="2:5" x14ac:dyDescent="0.2">
      <c r="B2233" s="86"/>
      <c r="C2233" s="52"/>
      <c r="D2233" s="52"/>
      <c r="E2233" s="52"/>
    </row>
    <row r="2234" spans="2:5" x14ac:dyDescent="0.2">
      <c r="B2234" s="86"/>
      <c r="C2234" s="52"/>
      <c r="D2234" s="52"/>
      <c r="E2234" s="52"/>
    </row>
    <row r="2235" spans="2:5" x14ac:dyDescent="0.2">
      <c r="B2235" s="86"/>
      <c r="C2235" s="52"/>
      <c r="D2235" s="52"/>
      <c r="E2235" s="52"/>
    </row>
    <row r="2236" spans="2:5" x14ac:dyDescent="0.2">
      <c r="B2236" s="86"/>
      <c r="C2236" s="52"/>
      <c r="D2236" s="52"/>
      <c r="E2236" s="52"/>
    </row>
    <row r="2237" spans="2:5" x14ac:dyDescent="0.2">
      <c r="B2237" s="86"/>
      <c r="C2237" s="52"/>
      <c r="D2237" s="52"/>
      <c r="E2237" s="52"/>
    </row>
    <row r="2238" spans="2:5" x14ac:dyDescent="0.2">
      <c r="B2238" s="86"/>
      <c r="C2238" s="52"/>
      <c r="D2238" s="52"/>
      <c r="E2238" s="52"/>
    </row>
    <row r="2239" spans="2:5" x14ac:dyDescent="0.2">
      <c r="B2239" s="86"/>
      <c r="C2239" s="52"/>
      <c r="D2239" s="52"/>
      <c r="E2239" s="52"/>
    </row>
    <row r="2240" spans="2:5" x14ac:dyDescent="0.2">
      <c r="B2240" s="86"/>
      <c r="C2240" s="52"/>
      <c r="D2240" s="52"/>
      <c r="E2240" s="52"/>
    </row>
    <row r="2241" spans="2:5" x14ac:dyDescent="0.2">
      <c r="B2241" s="86"/>
      <c r="C2241" s="52"/>
      <c r="D2241" s="52"/>
      <c r="E2241" s="52"/>
    </row>
    <row r="2242" spans="2:5" x14ac:dyDescent="0.2">
      <c r="B2242" s="86"/>
      <c r="C2242" s="52"/>
      <c r="D2242" s="52"/>
      <c r="E2242" s="52"/>
    </row>
    <row r="2243" spans="2:5" x14ac:dyDescent="0.2">
      <c r="B2243" s="86"/>
      <c r="C2243" s="52"/>
      <c r="D2243" s="52"/>
      <c r="E2243" s="52"/>
    </row>
    <row r="2244" spans="2:5" x14ac:dyDescent="0.2">
      <c r="B2244" s="86"/>
      <c r="C2244" s="52"/>
      <c r="D2244" s="52"/>
      <c r="E2244" s="52"/>
    </row>
    <row r="2245" spans="2:5" x14ac:dyDescent="0.2">
      <c r="B2245" s="86"/>
      <c r="C2245" s="52"/>
      <c r="D2245" s="52"/>
      <c r="E2245" s="52"/>
    </row>
    <row r="2246" spans="2:5" x14ac:dyDescent="0.2">
      <c r="B2246" s="86"/>
      <c r="C2246" s="52"/>
      <c r="D2246" s="52"/>
      <c r="E2246" s="52"/>
    </row>
    <row r="2247" spans="2:5" x14ac:dyDescent="0.2">
      <c r="B2247" s="86"/>
      <c r="C2247" s="52"/>
      <c r="D2247" s="52"/>
      <c r="E2247" s="52"/>
    </row>
    <row r="2248" spans="2:5" x14ac:dyDescent="0.2">
      <c r="B2248" s="86"/>
      <c r="C2248" s="52"/>
      <c r="D2248" s="52"/>
      <c r="E2248" s="52"/>
    </row>
    <row r="2249" spans="2:5" x14ac:dyDescent="0.2">
      <c r="B2249" s="86"/>
      <c r="C2249" s="52"/>
      <c r="D2249" s="52"/>
      <c r="E2249" s="52"/>
    </row>
    <row r="2250" spans="2:5" x14ac:dyDescent="0.2">
      <c r="B2250" s="86"/>
      <c r="C2250" s="52"/>
      <c r="D2250" s="52"/>
      <c r="E2250" s="52"/>
    </row>
    <row r="2251" spans="2:5" x14ac:dyDescent="0.2">
      <c r="B2251" s="86"/>
      <c r="C2251" s="52"/>
      <c r="D2251" s="52"/>
      <c r="E2251" s="52"/>
    </row>
    <row r="2252" spans="2:5" x14ac:dyDescent="0.2">
      <c r="B2252" s="86"/>
      <c r="C2252" s="52"/>
      <c r="D2252" s="52"/>
      <c r="E2252" s="52"/>
    </row>
    <row r="2253" spans="2:5" x14ac:dyDescent="0.2">
      <c r="B2253" s="86"/>
      <c r="C2253" s="52"/>
      <c r="D2253" s="52"/>
      <c r="E2253" s="52"/>
    </row>
    <row r="2254" spans="2:5" x14ac:dyDescent="0.2">
      <c r="B2254" s="86"/>
      <c r="C2254" s="52"/>
      <c r="D2254" s="52"/>
      <c r="E2254" s="52"/>
    </row>
    <row r="2255" spans="2:5" x14ac:dyDescent="0.2">
      <c r="B2255" s="86"/>
      <c r="C2255" s="52"/>
      <c r="D2255" s="52"/>
      <c r="E2255" s="52"/>
    </row>
    <row r="2256" spans="2:5" x14ac:dyDescent="0.2">
      <c r="B2256" s="86"/>
      <c r="C2256" s="52"/>
      <c r="D2256" s="52"/>
      <c r="E2256" s="52"/>
    </row>
    <row r="2257" spans="2:5" x14ac:dyDescent="0.2">
      <c r="B2257" s="86"/>
      <c r="C2257" s="52"/>
      <c r="D2257" s="52"/>
      <c r="E2257" s="52"/>
    </row>
    <row r="2258" spans="2:5" x14ac:dyDescent="0.2">
      <c r="B2258" s="86"/>
      <c r="C2258" s="52"/>
      <c r="D2258" s="52"/>
      <c r="E2258" s="52"/>
    </row>
    <row r="2259" spans="2:5" x14ac:dyDescent="0.2">
      <c r="B2259" s="86"/>
      <c r="C2259" s="52"/>
      <c r="D2259" s="52"/>
      <c r="E2259" s="52"/>
    </row>
    <row r="2260" spans="2:5" x14ac:dyDescent="0.2">
      <c r="B2260" s="86"/>
      <c r="C2260" s="52"/>
      <c r="D2260" s="52"/>
      <c r="E2260" s="52"/>
    </row>
    <row r="2261" spans="2:5" x14ac:dyDescent="0.2">
      <c r="B2261" s="86"/>
      <c r="C2261" s="52"/>
      <c r="D2261" s="52"/>
      <c r="E2261" s="52"/>
    </row>
    <row r="2262" spans="2:5" x14ac:dyDescent="0.2">
      <c r="B2262" s="86"/>
      <c r="C2262" s="52"/>
      <c r="D2262" s="52"/>
      <c r="E2262" s="52"/>
    </row>
    <row r="2263" spans="2:5" x14ac:dyDescent="0.2">
      <c r="B2263" s="86"/>
      <c r="C2263" s="52"/>
      <c r="D2263" s="52"/>
      <c r="E2263" s="52"/>
    </row>
    <row r="2264" spans="2:5" x14ac:dyDescent="0.2">
      <c r="B2264" s="86"/>
      <c r="C2264" s="52"/>
      <c r="D2264" s="52"/>
      <c r="E2264" s="52"/>
    </row>
    <row r="2265" spans="2:5" x14ac:dyDescent="0.2">
      <c r="B2265" s="86"/>
      <c r="C2265" s="52"/>
      <c r="D2265" s="52"/>
      <c r="E2265" s="52"/>
    </row>
    <row r="2266" spans="2:5" x14ac:dyDescent="0.2">
      <c r="B2266" s="86"/>
      <c r="C2266" s="52"/>
      <c r="D2266" s="52"/>
      <c r="E2266" s="52"/>
    </row>
    <row r="2267" spans="2:5" x14ac:dyDescent="0.2">
      <c r="B2267" s="86"/>
      <c r="C2267" s="52"/>
      <c r="D2267" s="52"/>
      <c r="E2267" s="52"/>
    </row>
    <row r="2268" spans="2:5" x14ac:dyDescent="0.2">
      <c r="B2268" s="86"/>
      <c r="C2268" s="52"/>
      <c r="D2268" s="52"/>
      <c r="E2268" s="52"/>
    </row>
    <row r="2269" spans="2:5" x14ac:dyDescent="0.2">
      <c r="B2269" s="86"/>
      <c r="C2269" s="52"/>
      <c r="D2269" s="52"/>
      <c r="E2269" s="52"/>
    </row>
    <row r="2270" spans="2:5" x14ac:dyDescent="0.2">
      <c r="B2270" s="86"/>
      <c r="C2270" s="52"/>
      <c r="D2270" s="52"/>
      <c r="E2270" s="52"/>
    </row>
    <row r="2271" spans="2:5" x14ac:dyDescent="0.2">
      <c r="B2271" s="86"/>
      <c r="C2271" s="52"/>
      <c r="D2271" s="52"/>
      <c r="E2271" s="52"/>
    </row>
    <row r="2272" spans="2:5" x14ac:dyDescent="0.2">
      <c r="B2272" s="86"/>
      <c r="C2272" s="52"/>
      <c r="D2272" s="52"/>
      <c r="E2272" s="52"/>
    </row>
    <row r="2273" spans="2:5" x14ac:dyDescent="0.2">
      <c r="B2273" s="86"/>
      <c r="C2273" s="52"/>
      <c r="D2273" s="52"/>
      <c r="E2273" s="52"/>
    </row>
    <row r="2274" spans="2:5" x14ac:dyDescent="0.2">
      <c r="B2274" s="86"/>
      <c r="C2274" s="52"/>
      <c r="D2274" s="52"/>
      <c r="E2274" s="52"/>
    </row>
    <row r="2275" spans="2:5" x14ac:dyDescent="0.2">
      <c r="B2275" s="86"/>
      <c r="C2275" s="52"/>
      <c r="D2275" s="52"/>
      <c r="E2275" s="52"/>
    </row>
    <row r="2276" spans="2:5" x14ac:dyDescent="0.2">
      <c r="B2276" s="86"/>
      <c r="C2276" s="52"/>
      <c r="D2276" s="52"/>
      <c r="E2276" s="52"/>
    </row>
    <row r="2277" spans="2:5" x14ac:dyDescent="0.2">
      <c r="B2277" s="86"/>
      <c r="C2277" s="52"/>
      <c r="D2277" s="52"/>
      <c r="E2277" s="52"/>
    </row>
    <row r="2278" spans="2:5" x14ac:dyDescent="0.2">
      <c r="B2278" s="86"/>
      <c r="C2278" s="52"/>
      <c r="D2278" s="52"/>
      <c r="E2278" s="52"/>
    </row>
    <row r="2279" spans="2:5" x14ac:dyDescent="0.2">
      <c r="B2279" s="86"/>
      <c r="C2279" s="52"/>
      <c r="D2279" s="52"/>
      <c r="E2279" s="52"/>
    </row>
    <row r="2280" spans="2:5" x14ac:dyDescent="0.2">
      <c r="B2280" s="86"/>
      <c r="C2280" s="52"/>
      <c r="D2280" s="52"/>
      <c r="E2280" s="52"/>
    </row>
    <row r="2281" spans="2:5" x14ac:dyDescent="0.2">
      <c r="B2281" s="86"/>
      <c r="C2281" s="52"/>
      <c r="D2281" s="52"/>
      <c r="E2281" s="52"/>
    </row>
    <row r="2282" spans="2:5" x14ac:dyDescent="0.2">
      <c r="B2282" s="86"/>
      <c r="C2282" s="52"/>
      <c r="D2282" s="52"/>
      <c r="E2282" s="52"/>
    </row>
    <row r="2283" spans="2:5" x14ac:dyDescent="0.2">
      <c r="B2283" s="86"/>
      <c r="C2283" s="52"/>
      <c r="D2283" s="52"/>
      <c r="E2283" s="52"/>
    </row>
    <row r="2284" spans="2:5" x14ac:dyDescent="0.2">
      <c r="B2284" s="86"/>
      <c r="C2284" s="52"/>
      <c r="D2284" s="52"/>
      <c r="E2284" s="52"/>
    </row>
    <row r="2285" spans="2:5" x14ac:dyDescent="0.2">
      <c r="B2285" s="86"/>
      <c r="C2285" s="52"/>
      <c r="D2285" s="52"/>
      <c r="E2285" s="52"/>
    </row>
    <row r="2286" spans="2:5" x14ac:dyDescent="0.2">
      <c r="B2286" s="86"/>
      <c r="C2286" s="52"/>
      <c r="D2286" s="52"/>
      <c r="E2286" s="52"/>
    </row>
    <row r="2287" spans="2:5" x14ac:dyDescent="0.2">
      <c r="B2287" s="86"/>
      <c r="C2287" s="52"/>
      <c r="D2287" s="52"/>
      <c r="E2287" s="52"/>
    </row>
    <row r="2288" spans="2:5" x14ac:dyDescent="0.2">
      <c r="B2288" s="86"/>
      <c r="C2288" s="52"/>
      <c r="D2288" s="52"/>
      <c r="E2288" s="52"/>
    </row>
    <row r="2289" spans="2:5" x14ac:dyDescent="0.2">
      <c r="B2289" s="86"/>
      <c r="C2289" s="52"/>
      <c r="D2289" s="52"/>
      <c r="E2289" s="52"/>
    </row>
    <row r="2290" spans="2:5" x14ac:dyDescent="0.2">
      <c r="B2290" s="86"/>
      <c r="C2290" s="52"/>
      <c r="D2290" s="52"/>
      <c r="E2290" s="52"/>
    </row>
    <row r="2291" spans="2:5" x14ac:dyDescent="0.2">
      <c r="B2291" s="86"/>
      <c r="C2291" s="52"/>
      <c r="D2291" s="52"/>
      <c r="E2291" s="52"/>
    </row>
    <row r="2292" spans="2:5" x14ac:dyDescent="0.2">
      <c r="B2292" s="86"/>
      <c r="C2292" s="52"/>
      <c r="D2292" s="52"/>
      <c r="E2292" s="52"/>
    </row>
    <row r="2293" spans="2:5" x14ac:dyDescent="0.2">
      <c r="B2293" s="86"/>
      <c r="C2293" s="52"/>
      <c r="D2293" s="52"/>
      <c r="E2293" s="52"/>
    </row>
    <row r="2294" spans="2:5" x14ac:dyDescent="0.2">
      <c r="B2294" s="86"/>
      <c r="C2294" s="52"/>
      <c r="D2294" s="52"/>
      <c r="E2294" s="52"/>
    </row>
    <row r="2295" spans="2:5" x14ac:dyDescent="0.2">
      <c r="B2295" s="86"/>
      <c r="C2295" s="52"/>
      <c r="D2295" s="52"/>
      <c r="E2295" s="52"/>
    </row>
    <row r="2296" spans="2:5" x14ac:dyDescent="0.2">
      <c r="B2296" s="86"/>
      <c r="C2296" s="52"/>
      <c r="D2296" s="52"/>
      <c r="E2296" s="52"/>
    </row>
    <row r="2297" spans="2:5" x14ac:dyDescent="0.2">
      <c r="B2297" s="86"/>
      <c r="C2297" s="52"/>
      <c r="D2297" s="52"/>
      <c r="E2297" s="52"/>
    </row>
    <row r="2298" spans="2:5" x14ac:dyDescent="0.2">
      <c r="B2298" s="86"/>
      <c r="C2298" s="52"/>
      <c r="D2298" s="52"/>
      <c r="E2298" s="52"/>
    </row>
    <row r="2299" spans="2:5" x14ac:dyDescent="0.2">
      <c r="B2299" s="86"/>
      <c r="C2299" s="52"/>
      <c r="D2299" s="52"/>
      <c r="E2299" s="52"/>
    </row>
    <row r="2300" spans="2:5" x14ac:dyDescent="0.2">
      <c r="B2300" s="86"/>
      <c r="C2300" s="52"/>
      <c r="D2300" s="52"/>
      <c r="E2300" s="52"/>
    </row>
    <row r="2301" spans="2:5" x14ac:dyDescent="0.2">
      <c r="B2301" s="86"/>
      <c r="C2301" s="52"/>
      <c r="D2301" s="52"/>
      <c r="E2301" s="52"/>
    </row>
    <row r="2302" spans="2:5" x14ac:dyDescent="0.2">
      <c r="B2302" s="86"/>
      <c r="C2302" s="52"/>
      <c r="D2302" s="52"/>
      <c r="E2302" s="52"/>
    </row>
    <row r="2303" spans="2:5" x14ac:dyDescent="0.2">
      <c r="B2303" s="86"/>
      <c r="C2303" s="52"/>
      <c r="D2303" s="52"/>
      <c r="E2303" s="52"/>
    </row>
    <row r="2304" spans="2:5" x14ac:dyDescent="0.2">
      <c r="B2304" s="86"/>
      <c r="C2304" s="52"/>
      <c r="D2304" s="52"/>
      <c r="E2304" s="52"/>
    </row>
    <row r="2305" spans="2:5" x14ac:dyDescent="0.2">
      <c r="B2305" s="86"/>
      <c r="C2305" s="52"/>
      <c r="D2305" s="52"/>
      <c r="E2305" s="52"/>
    </row>
    <row r="2306" spans="2:5" x14ac:dyDescent="0.2">
      <c r="B2306" s="86"/>
      <c r="C2306" s="52"/>
      <c r="D2306" s="52"/>
      <c r="E2306" s="52"/>
    </row>
    <row r="2307" spans="2:5" x14ac:dyDescent="0.2">
      <c r="B2307" s="86"/>
      <c r="C2307" s="52"/>
      <c r="D2307" s="52"/>
      <c r="E2307" s="52"/>
    </row>
    <row r="2308" spans="2:5" x14ac:dyDescent="0.2">
      <c r="B2308" s="86"/>
      <c r="C2308" s="52"/>
      <c r="D2308" s="52"/>
      <c r="E2308" s="52"/>
    </row>
    <row r="2309" spans="2:5" x14ac:dyDescent="0.2">
      <c r="B2309" s="86"/>
      <c r="C2309" s="52"/>
      <c r="D2309" s="52"/>
      <c r="E2309" s="52"/>
    </row>
    <row r="2310" spans="2:5" x14ac:dyDescent="0.2">
      <c r="B2310" s="86"/>
      <c r="C2310" s="52"/>
      <c r="D2310" s="52"/>
      <c r="E2310" s="52"/>
    </row>
    <row r="2311" spans="2:5" x14ac:dyDescent="0.2">
      <c r="B2311" s="86"/>
      <c r="C2311" s="52"/>
      <c r="D2311" s="52"/>
      <c r="E2311" s="52"/>
    </row>
    <row r="2312" spans="2:5" x14ac:dyDescent="0.2">
      <c r="B2312" s="86"/>
      <c r="C2312" s="52"/>
      <c r="D2312" s="52"/>
      <c r="E2312" s="52"/>
    </row>
    <row r="2313" spans="2:5" x14ac:dyDescent="0.2">
      <c r="B2313" s="86"/>
      <c r="C2313" s="52"/>
      <c r="D2313" s="52"/>
      <c r="E2313" s="52"/>
    </row>
    <row r="2314" spans="2:5" x14ac:dyDescent="0.2">
      <c r="B2314" s="86"/>
      <c r="C2314" s="52"/>
      <c r="D2314" s="52"/>
      <c r="E2314" s="52"/>
    </row>
    <row r="2315" spans="2:5" x14ac:dyDescent="0.2">
      <c r="B2315" s="86"/>
      <c r="C2315" s="52"/>
      <c r="D2315" s="52"/>
      <c r="E2315" s="52"/>
    </row>
    <row r="2316" spans="2:5" x14ac:dyDescent="0.2">
      <c r="B2316" s="86"/>
      <c r="C2316" s="52"/>
      <c r="D2316" s="52"/>
      <c r="E2316" s="52"/>
    </row>
    <row r="2317" spans="2:5" x14ac:dyDescent="0.2">
      <c r="B2317" s="86"/>
      <c r="C2317" s="52"/>
      <c r="D2317" s="52"/>
      <c r="E2317" s="52"/>
    </row>
    <row r="2318" spans="2:5" x14ac:dyDescent="0.2">
      <c r="B2318" s="86"/>
      <c r="C2318" s="52"/>
      <c r="D2318" s="52"/>
      <c r="E2318" s="52"/>
    </row>
    <row r="2319" spans="2:5" x14ac:dyDescent="0.2">
      <c r="B2319" s="86"/>
      <c r="C2319" s="52"/>
      <c r="D2319" s="52"/>
      <c r="E2319" s="52"/>
    </row>
    <row r="2320" spans="2:5" x14ac:dyDescent="0.2">
      <c r="B2320" s="86"/>
      <c r="C2320" s="52"/>
      <c r="D2320" s="52"/>
      <c r="E2320" s="52"/>
    </row>
    <row r="2321" spans="2:5" x14ac:dyDescent="0.2">
      <c r="B2321" s="86"/>
      <c r="C2321" s="52"/>
      <c r="D2321" s="52"/>
      <c r="E2321" s="52"/>
    </row>
    <row r="2322" spans="2:5" x14ac:dyDescent="0.2">
      <c r="B2322" s="86"/>
      <c r="C2322" s="52"/>
      <c r="D2322" s="52"/>
      <c r="E2322" s="52"/>
    </row>
    <row r="2323" spans="2:5" x14ac:dyDescent="0.2">
      <c r="B2323" s="86"/>
      <c r="C2323" s="52"/>
      <c r="D2323" s="52"/>
      <c r="E2323" s="52"/>
    </row>
    <row r="2324" spans="2:5" x14ac:dyDescent="0.2">
      <c r="B2324" s="86"/>
      <c r="C2324" s="52"/>
      <c r="D2324" s="52"/>
      <c r="E2324" s="52"/>
    </row>
    <row r="2325" spans="2:5" x14ac:dyDescent="0.2">
      <c r="B2325" s="86"/>
      <c r="C2325" s="52"/>
      <c r="D2325" s="52"/>
      <c r="E2325" s="52"/>
    </row>
    <row r="2326" spans="2:5" x14ac:dyDescent="0.2">
      <c r="B2326" s="86"/>
      <c r="C2326" s="52"/>
      <c r="D2326" s="52"/>
      <c r="E2326" s="52"/>
    </row>
    <row r="2327" spans="2:5" x14ac:dyDescent="0.2">
      <c r="B2327" s="86"/>
      <c r="C2327" s="52"/>
      <c r="D2327" s="52"/>
      <c r="E2327" s="52"/>
    </row>
    <row r="2328" spans="2:5" x14ac:dyDescent="0.2">
      <c r="B2328" s="86"/>
      <c r="C2328" s="52"/>
      <c r="D2328" s="52"/>
      <c r="E2328" s="52"/>
    </row>
    <row r="2329" spans="2:5" x14ac:dyDescent="0.2">
      <c r="B2329" s="86"/>
      <c r="C2329" s="52"/>
      <c r="D2329" s="52"/>
      <c r="E2329" s="52"/>
    </row>
    <row r="2330" spans="2:5" x14ac:dyDescent="0.2">
      <c r="B2330" s="86"/>
      <c r="C2330" s="52"/>
      <c r="D2330" s="52"/>
      <c r="E2330" s="52"/>
    </row>
    <row r="2331" spans="2:5" x14ac:dyDescent="0.2">
      <c r="B2331" s="86"/>
      <c r="C2331" s="52"/>
      <c r="D2331" s="52"/>
      <c r="E2331" s="52"/>
    </row>
    <row r="2332" spans="2:5" x14ac:dyDescent="0.2">
      <c r="B2332" s="86"/>
      <c r="C2332" s="52"/>
      <c r="D2332" s="52"/>
      <c r="E2332" s="52"/>
    </row>
    <row r="2333" spans="2:5" x14ac:dyDescent="0.2">
      <c r="B2333" s="86"/>
      <c r="C2333" s="52"/>
      <c r="D2333" s="52"/>
      <c r="E2333" s="52"/>
    </row>
    <row r="2334" spans="2:5" x14ac:dyDescent="0.2">
      <c r="B2334" s="86"/>
      <c r="C2334" s="52"/>
      <c r="D2334" s="52"/>
      <c r="E2334" s="52"/>
    </row>
    <row r="2335" spans="2:5" x14ac:dyDescent="0.2">
      <c r="B2335" s="86"/>
      <c r="C2335" s="52"/>
      <c r="D2335" s="52"/>
      <c r="E2335" s="52"/>
    </row>
    <row r="2336" spans="2:5" x14ac:dyDescent="0.2">
      <c r="B2336" s="86"/>
      <c r="C2336" s="52"/>
      <c r="D2336" s="52"/>
      <c r="E2336" s="52"/>
    </row>
    <row r="2337" spans="2:5" x14ac:dyDescent="0.2">
      <c r="B2337" s="86"/>
      <c r="C2337" s="52"/>
      <c r="D2337" s="52"/>
      <c r="E2337" s="52"/>
    </row>
    <row r="2338" spans="2:5" x14ac:dyDescent="0.2">
      <c r="B2338" s="86"/>
      <c r="C2338" s="52"/>
      <c r="D2338" s="52"/>
      <c r="E2338" s="52"/>
    </row>
    <row r="2339" spans="2:5" x14ac:dyDescent="0.2">
      <c r="B2339" s="86"/>
      <c r="C2339" s="52"/>
      <c r="D2339" s="52"/>
      <c r="E2339" s="52"/>
    </row>
    <row r="2340" spans="2:5" x14ac:dyDescent="0.2">
      <c r="B2340" s="86"/>
      <c r="C2340" s="52"/>
      <c r="D2340" s="52"/>
      <c r="E2340" s="52"/>
    </row>
    <row r="2341" spans="2:5" x14ac:dyDescent="0.2">
      <c r="B2341" s="86"/>
      <c r="C2341" s="52"/>
      <c r="D2341" s="52"/>
      <c r="E2341" s="52"/>
    </row>
    <row r="2342" spans="2:5" x14ac:dyDescent="0.2">
      <c r="B2342" s="86"/>
      <c r="C2342" s="52"/>
      <c r="D2342" s="52"/>
      <c r="E2342" s="52"/>
    </row>
    <row r="2343" spans="2:5" x14ac:dyDescent="0.2">
      <c r="B2343" s="86"/>
      <c r="C2343" s="52"/>
      <c r="D2343" s="52"/>
      <c r="E2343" s="52"/>
    </row>
    <row r="2344" spans="2:5" x14ac:dyDescent="0.2">
      <c r="B2344" s="86"/>
      <c r="C2344" s="52"/>
      <c r="D2344" s="52"/>
      <c r="E2344" s="52"/>
    </row>
    <row r="2345" spans="2:5" x14ac:dyDescent="0.2">
      <c r="B2345" s="86"/>
      <c r="C2345" s="52"/>
      <c r="D2345" s="52"/>
      <c r="E2345" s="52"/>
    </row>
    <row r="2346" spans="2:5" x14ac:dyDescent="0.2">
      <c r="B2346" s="86"/>
      <c r="C2346" s="52"/>
      <c r="D2346" s="52"/>
      <c r="E2346" s="52"/>
    </row>
    <row r="2347" spans="2:5" x14ac:dyDescent="0.2">
      <c r="B2347" s="86"/>
      <c r="C2347" s="52"/>
      <c r="D2347" s="52"/>
      <c r="E2347" s="52"/>
    </row>
    <row r="2348" spans="2:5" x14ac:dyDescent="0.2">
      <c r="B2348" s="86"/>
      <c r="C2348" s="52"/>
      <c r="D2348" s="52"/>
      <c r="E2348" s="52"/>
    </row>
    <row r="2349" spans="2:5" x14ac:dyDescent="0.2">
      <c r="B2349" s="86"/>
      <c r="C2349" s="52"/>
      <c r="D2349" s="52"/>
      <c r="E2349" s="52"/>
    </row>
    <row r="2350" spans="2:5" x14ac:dyDescent="0.2">
      <c r="B2350" s="86"/>
      <c r="C2350" s="52"/>
      <c r="D2350" s="52"/>
      <c r="E2350" s="52"/>
    </row>
    <row r="2351" spans="2:5" x14ac:dyDescent="0.2">
      <c r="B2351" s="86"/>
      <c r="C2351" s="52"/>
      <c r="D2351" s="52"/>
      <c r="E2351" s="52"/>
    </row>
    <row r="2352" spans="2:5" x14ac:dyDescent="0.2">
      <c r="B2352" s="86"/>
      <c r="C2352" s="52"/>
      <c r="D2352" s="52"/>
      <c r="E2352" s="52"/>
    </row>
    <row r="2353" spans="2:5" x14ac:dyDescent="0.2">
      <c r="B2353" s="86"/>
      <c r="C2353" s="52"/>
      <c r="D2353" s="52"/>
      <c r="E2353" s="52"/>
    </row>
    <row r="2354" spans="2:5" x14ac:dyDescent="0.2">
      <c r="B2354" s="86"/>
      <c r="C2354" s="52"/>
      <c r="D2354" s="52"/>
      <c r="E2354" s="52"/>
    </row>
    <row r="2355" spans="2:5" x14ac:dyDescent="0.2">
      <c r="B2355" s="86"/>
      <c r="C2355" s="52"/>
      <c r="D2355" s="52"/>
      <c r="E2355" s="52"/>
    </row>
    <row r="2356" spans="2:5" x14ac:dyDescent="0.2">
      <c r="B2356" s="86"/>
      <c r="C2356" s="52"/>
      <c r="D2356" s="52"/>
      <c r="E2356" s="52"/>
    </row>
    <row r="2357" spans="2:5" x14ac:dyDescent="0.2">
      <c r="B2357" s="86"/>
      <c r="C2357" s="52"/>
      <c r="D2357" s="52"/>
      <c r="E2357" s="52"/>
    </row>
    <row r="2358" spans="2:5" x14ac:dyDescent="0.2">
      <c r="B2358" s="86"/>
      <c r="C2358" s="52"/>
      <c r="D2358" s="52"/>
      <c r="E2358" s="52"/>
    </row>
    <row r="2359" spans="2:5" x14ac:dyDescent="0.2">
      <c r="B2359" s="86"/>
      <c r="C2359" s="52"/>
      <c r="D2359" s="52"/>
      <c r="E2359" s="52"/>
    </row>
    <row r="2360" spans="2:5" x14ac:dyDescent="0.2">
      <c r="B2360" s="86"/>
      <c r="C2360" s="52"/>
      <c r="D2360" s="52"/>
      <c r="E2360" s="52"/>
    </row>
    <row r="2361" spans="2:5" x14ac:dyDescent="0.2">
      <c r="B2361" s="86"/>
      <c r="C2361" s="52"/>
      <c r="D2361" s="52"/>
      <c r="E2361" s="52"/>
    </row>
    <row r="2362" spans="2:5" x14ac:dyDescent="0.2">
      <c r="B2362" s="86"/>
      <c r="C2362" s="52"/>
      <c r="D2362" s="52"/>
      <c r="E2362" s="52"/>
    </row>
    <row r="2363" spans="2:5" x14ac:dyDescent="0.2">
      <c r="B2363" s="86"/>
      <c r="C2363" s="52"/>
      <c r="D2363" s="52"/>
      <c r="E2363" s="52"/>
    </row>
    <row r="2364" spans="2:5" x14ac:dyDescent="0.2">
      <c r="B2364" s="86"/>
      <c r="C2364" s="52"/>
      <c r="D2364" s="52"/>
      <c r="E2364" s="52"/>
    </row>
    <row r="2365" spans="2:5" x14ac:dyDescent="0.2">
      <c r="B2365" s="86"/>
      <c r="C2365" s="52"/>
      <c r="D2365" s="52"/>
      <c r="E2365" s="52"/>
    </row>
    <row r="2366" spans="2:5" x14ac:dyDescent="0.2">
      <c r="B2366" s="86"/>
      <c r="C2366" s="52"/>
      <c r="D2366" s="52"/>
      <c r="E2366" s="52"/>
    </row>
    <row r="2367" spans="2:5" x14ac:dyDescent="0.2">
      <c r="B2367" s="86"/>
      <c r="C2367" s="52"/>
      <c r="D2367" s="52"/>
      <c r="E2367" s="52"/>
    </row>
    <row r="2368" spans="2:5" x14ac:dyDescent="0.2">
      <c r="B2368" s="86"/>
      <c r="C2368" s="52"/>
      <c r="D2368" s="52"/>
      <c r="E2368" s="52"/>
    </row>
    <row r="2369" spans="2:5" x14ac:dyDescent="0.2">
      <c r="B2369" s="86"/>
      <c r="C2369" s="52"/>
      <c r="D2369" s="52"/>
      <c r="E2369" s="52"/>
    </row>
    <row r="2370" spans="2:5" x14ac:dyDescent="0.2">
      <c r="B2370" s="86"/>
      <c r="C2370" s="52"/>
      <c r="D2370" s="52"/>
      <c r="E2370" s="52"/>
    </row>
    <row r="2371" spans="2:5" x14ac:dyDescent="0.2">
      <c r="B2371" s="86"/>
      <c r="C2371" s="52"/>
      <c r="D2371" s="52"/>
      <c r="E2371" s="52"/>
    </row>
    <row r="2372" spans="2:5" x14ac:dyDescent="0.2">
      <c r="B2372" s="86"/>
      <c r="C2372" s="52"/>
      <c r="D2372" s="52"/>
      <c r="E2372" s="52"/>
    </row>
    <row r="2373" spans="2:5" x14ac:dyDescent="0.2">
      <c r="B2373" s="86"/>
      <c r="C2373" s="52"/>
      <c r="D2373" s="52"/>
      <c r="E2373" s="52"/>
    </row>
    <row r="2374" spans="2:5" x14ac:dyDescent="0.2">
      <c r="B2374" s="86"/>
      <c r="C2374" s="52"/>
      <c r="D2374" s="52"/>
      <c r="E2374" s="52"/>
    </row>
    <row r="2375" spans="2:5" x14ac:dyDescent="0.2">
      <c r="B2375" s="86"/>
      <c r="C2375" s="52"/>
      <c r="D2375" s="52"/>
      <c r="E2375" s="52"/>
    </row>
    <row r="2376" spans="2:5" x14ac:dyDescent="0.2">
      <c r="B2376" s="86"/>
      <c r="C2376" s="52"/>
      <c r="D2376" s="52"/>
      <c r="E2376" s="52"/>
    </row>
    <row r="2377" spans="2:5" x14ac:dyDescent="0.2">
      <c r="B2377" s="86"/>
      <c r="C2377" s="52"/>
      <c r="D2377" s="52"/>
      <c r="E2377" s="52"/>
    </row>
    <row r="2378" spans="2:5" x14ac:dyDescent="0.2">
      <c r="B2378" s="86"/>
      <c r="C2378" s="52"/>
      <c r="D2378" s="52"/>
      <c r="E2378" s="52"/>
    </row>
    <row r="2379" spans="2:5" x14ac:dyDescent="0.2">
      <c r="B2379" s="86"/>
      <c r="C2379" s="52"/>
      <c r="D2379" s="52"/>
      <c r="E2379" s="52"/>
    </row>
    <row r="2380" spans="2:5" x14ac:dyDescent="0.2">
      <c r="B2380" s="86"/>
      <c r="C2380" s="52"/>
      <c r="D2380" s="52"/>
      <c r="E2380" s="52"/>
    </row>
    <row r="2381" spans="2:5" x14ac:dyDescent="0.2">
      <c r="B2381" s="86"/>
      <c r="C2381" s="52"/>
      <c r="D2381" s="52"/>
      <c r="E2381" s="52"/>
    </row>
    <row r="2382" spans="2:5" x14ac:dyDescent="0.2">
      <c r="B2382" s="86"/>
      <c r="C2382" s="52"/>
      <c r="D2382" s="52"/>
      <c r="E2382" s="52"/>
    </row>
    <row r="2383" spans="2:5" x14ac:dyDescent="0.2">
      <c r="B2383" s="86"/>
      <c r="C2383" s="52"/>
      <c r="D2383" s="52"/>
      <c r="E2383" s="52"/>
    </row>
    <row r="2384" spans="2:5" x14ac:dyDescent="0.2">
      <c r="B2384" s="86"/>
      <c r="C2384" s="52"/>
      <c r="D2384" s="52"/>
      <c r="E2384" s="52"/>
    </row>
    <row r="2385" spans="2:5" x14ac:dyDescent="0.2">
      <c r="B2385" s="86"/>
      <c r="C2385" s="52"/>
      <c r="D2385" s="52"/>
      <c r="E2385" s="52"/>
    </row>
    <row r="2386" spans="2:5" x14ac:dyDescent="0.2">
      <c r="B2386" s="86"/>
      <c r="C2386" s="52"/>
      <c r="D2386" s="52"/>
      <c r="E2386" s="52"/>
    </row>
    <row r="2387" spans="2:5" x14ac:dyDescent="0.2">
      <c r="B2387" s="86"/>
      <c r="C2387" s="52"/>
      <c r="D2387" s="52"/>
      <c r="E2387" s="52"/>
    </row>
    <row r="2388" spans="2:5" x14ac:dyDescent="0.2">
      <c r="B2388" s="86"/>
      <c r="C2388" s="52"/>
      <c r="D2388" s="52"/>
      <c r="E2388" s="52"/>
    </row>
    <row r="2389" spans="2:5" x14ac:dyDescent="0.2">
      <c r="B2389" s="86"/>
      <c r="C2389" s="52"/>
      <c r="D2389" s="52"/>
      <c r="E2389" s="52"/>
    </row>
    <row r="2390" spans="2:5" x14ac:dyDescent="0.2">
      <c r="B2390" s="86"/>
      <c r="C2390" s="52"/>
      <c r="D2390" s="52"/>
      <c r="E2390" s="52"/>
    </row>
    <row r="2391" spans="2:5" x14ac:dyDescent="0.2">
      <c r="B2391" s="86"/>
      <c r="C2391" s="52"/>
      <c r="D2391" s="52"/>
      <c r="E2391" s="52"/>
    </row>
    <row r="2392" spans="2:5" x14ac:dyDescent="0.2">
      <c r="B2392" s="86"/>
      <c r="C2392" s="52"/>
      <c r="D2392" s="52"/>
      <c r="E2392" s="52"/>
    </row>
    <row r="2393" spans="2:5" x14ac:dyDescent="0.2">
      <c r="B2393" s="86"/>
      <c r="C2393" s="52"/>
      <c r="D2393" s="52"/>
      <c r="E2393" s="52"/>
    </row>
    <row r="2394" spans="2:5" x14ac:dyDescent="0.2">
      <c r="B2394" s="86"/>
      <c r="C2394" s="52"/>
      <c r="D2394" s="52"/>
      <c r="E2394" s="52"/>
    </row>
    <row r="2395" spans="2:5" x14ac:dyDescent="0.2">
      <c r="B2395" s="86"/>
      <c r="C2395" s="52"/>
      <c r="D2395" s="52"/>
      <c r="E2395" s="52"/>
    </row>
    <row r="2396" spans="2:5" x14ac:dyDescent="0.2">
      <c r="B2396" s="86"/>
      <c r="C2396" s="52"/>
      <c r="D2396" s="52"/>
      <c r="E2396" s="52"/>
    </row>
    <row r="2397" spans="2:5" x14ac:dyDescent="0.2">
      <c r="B2397" s="86"/>
      <c r="C2397" s="52"/>
      <c r="D2397" s="52"/>
      <c r="E2397" s="52"/>
    </row>
    <row r="2398" spans="2:5" x14ac:dyDescent="0.2">
      <c r="B2398" s="86"/>
      <c r="C2398" s="52"/>
      <c r="D2398" s="52"/>
      <c r="E2398" s="52"/>
    </row>
    <row r="2399" spans="2:5" x14ac:dyDescent="0.2">
      <c r="B2399" s="86"/>
      <c r="C2399" s="52"/>
      <c r="D2399" s="52"/>
      <c r="E2399" s="52"/>
    </row>
    <row r="2400" spans="2:5" x14ac:dyDescent="0.2">
      <c r="B2400" s="86"/>
      <c r="C2400" s="52"/>
      <c r="D2400" s="52"/>
      <c r="E2400" s="52"/>
    </row>
    <row r="2401" spans="2:5" x14ac:dyDescent="0.2">
      <c r="B2401" s="86"/>
      <c r="C2401" s="52"/>
      <c r="D2401" s="52"/>
      <c r="E2401" s="52"/>
    </row>
    <row r="2402" spans="2:5" x14ac:dyDescent="0.2">
      <c r="B2402" s="86"/>
      <c r="C2402" s="52"/>
      <c r="D2402" s="52"/>
      <c r="E2402" s="52"/>
    </row>
    <row r="2403" spans="2:5" x14ac:dyDescent="0.2">
      <c r="B2403" s="86"/>
      <c r="C2403" s="52"/>
      <c r="D2403" s="52"/>
      <c r="E2403" s="52"/>
    </row>
    <row r="2404" spans="2:5" x14ac:dyDescent="0.2">
      <c r="B2404" s="86"/>
      <c r="C2404" s="52"/>
      <c r="D2404" s="52"/>
      <c r="E2404" s="52"/>
    </row>
    <row r="2405" spans="2:5" x14ac:dyDescent="0.2">
      <c r="B2405" s="86"/>
      <c r="C2405" s="52"/>
      <c r="D2405" s="52"/>
      <c r="E2405" s="52"/>
    </row>
    <row r="2406" spans="2:5" x14ac:dyDescent="0.2">
      <c r="B2406" s="86"/>
      <c r="C2406" s="52"/>
      <c r="D2406" s="52"/>
      <c r="E2406" s="52"/>
    </row>
    <row r="2407" spans="2:5" x14ac:dyDescent="0.2">
      <c r="B2407" s="86"/>
      <c r="C2407" s="52"/>
      <c r="D2407" s="52"/>
      <c r="E2407" s="52"/>
    </row>
    <row r="2408" spans="2:5" x14ac:dyDescent="0.2">
      <c r="B2408" s="86"/>
      <c r="C2408" s="52"/>
      <c r="D2408" s="52"/>
      <c r="E2408" s="52"/>
    </row>
    <row r="2409" spans="2:5" x14ac:dyDescent="0.2">
      <c r="B2409" s="86"/>
      <c r="C2409" s="52"/>
      <c r="D2409" s="52"/>
      <c r="E2409" s="52"/>
    </row>
    <row r="2410" spans="2:5" x14ac:dyDescent="0.2">
      <c r="B2410" s="86"/>
      <c r="C2410" s="52"/>
      <c r="D2410" s="52"/>
      <c r="E2410" s="52"/>
    </row>
    <row r="2411" spans="2:5" x14ac:dyDescent="0.2">
      <c r="B2411" s="86"/>
      <c r="C2411" s="52"/>
      <c r="D2411" s="52"/>
      <c r="E2411" s="52"/>
    </row>
    <row r="2412" spans="2:5" x14ac:dyDescent="0.2">
      <c r="B2412" s="86"/>
      <c r="C2412" s="52"/>
      <c r="D2412" s="52"/>
      <c r="E2412" s="52"/>
    </row>
    <row r="2413" spans="2:5" x14ac:dyDescent="0.2">
      <c r="B2413" s="86"/>
      <c r="C2413" s="52"/>
      <c r="D2413" s="52"/>
      <c r="E2413" s="52"/>
    </row>
    <row r="2414" spans="2:5" x14ac:dyDescent="0.2">
      <c r="B2414" s="86"/>
      <c r="C2414" s="52"/>
      <c r="D2414" s="52"/>
      <c r="E2414" s="52"/>
    </row>
    <row r="2415" spans="2:5" x14ac:dyDescent="0.2">
      <c r="B2415" s="86"/>
      <c r="C2415" s="52"/>
      <c r="D2415" s="52"/>
      <c r="E2415" s="52"/>
    </row>
    <row r="2416" spans="2:5" x14ac:dyDescent="0.2">
      <c r="B2416" s="86"/>
      <c r="C2416" s="52"/>
      <c r="D2416" s="52"/>
      <c r="E2416" s="52"/>
    </row>
    <row r="2417" spans="2:5" x14ac:dyDescent="0.2">
      <c r="B2417" s="86"/>
      <c r="C2417" s="52"/>
      <c r="D2417" s="52"/>
      <c r="E2417" s="52"/>
    </row>
    <row r="2418" spans="2:5" x14ac:dyDescent="0.2">
      <c r="B2418" s="86"/>
      <c r="C2418" s="52"/>
      <c r="D2418" s="52"/>
      <c r="E2418" s="52"/>
    </row>
    <row r="2419" spans="2:5" x14ac:dyDescent="0.2">
      <c r="B2419" s="86"/>
      <c r="C2419" s="52"/>
      <c r="D2419" s="52"/>
      <c r="E2419" s="52"/>
    </row>
    <row r="2420" spans="2:5" x14ac:dyDescent="0.2">
      <c r="B2420" s="86"/>
      <c r="C2420" s="52"/>
      <c r="D2420" s="52"/>
      <c r="E2420" s="52"/>
    </row>
    <row r="2421" spans="2:5" x14ac:dyDescent="0.2">
      <c r="B2421" s="86"/>
      <c r="C2421" s="52"/>
      <c r="D2421" s="52"/>
      <c r="E2421" s="52"/>
    </row>
    <row r="2422" spans="2:5" x14ac:dyDescent="0.2">
      <c r="B2422" s="86"/>
      <c r="C2422" s="52"/>
      <c r="D2422" s="52"/>
      <c r="E2422" s="52"/>
    </row>
    <row r="2423" spans="2:5" x14ac:dyDescent="0.2">
      <c r="B2423" s="86"/>
      <c r="C2423" s="52"/>
      <c r="D2423" s="52"/>
      <c r="E2423" s="52"/>
    </row>
    <row r="2424" spans="2:5" x14ac:dyDescent="0.2">
      <c r="B2424" s="86"/>
      <c r="C2424" s="52"/>
      <c r="D2424" s="52"/>
      <c r="E2424" s="52"/>
    </row>
    <row r="2425" spans="2:5" x14ac:dyDescent="0.2">
      <c r="B2425" s="86"/>
      <c r="C2425" s="52"/>
      <c r="D2425" s="52"/>
      <c r="E2425" s="52"/>
    </row>
    <row r="2426" spans="2:5" x14ac:dyDescent="0.2">
      <c r="B2426" s="86"/>
      <c r="C2426" s="52"/>
      <c r="D2426" s="52"/>
      <c r="E2426" s="52"/>
    </row>
    <row r="2427" spans="2:5" x14ac:dyDescent="0.2">
      <c r="B2427" s="86"/>
      <c r="C2427" s="52"/>
      <c r="D2427" s="52"/>
      <c r="E2427" s="52"/>
    </row>
    <row r="2428" spans="2:5" x14ac:dyDescent="0.2">
      <c r="B2428" s="86"/>
      <c r="C2428" s="52"/>
      <c r="D2428" s="52"/>
      <c r="E2428" s="52"/>
    </row>
    <row r="2429" spans="2:5" x14ac:dyDescent="0.2">
      <c r="B2429" s="86"/>
      <c r="C2429" s="52"/>
      <c r="D2429" s="52"/>
      <c r="E2429" s="52"/>
    </row>
    <row r="2430" spans="2:5" x14ac:dyDescent="0.2">
      <c r="B2430" s="86"/>
      <c r="C2430" s="52"/>
      <c r="D2430" s="52"/>
      <c r="E2430" s="52"/>
    </row>
    <row r="2431" spans="2:5" x14ac:dyDescent="0.2">
      <c r="B2431" s="86"/>
      <c r="C2431" s="52"/>
      <c r="D2431" s="52"/>
      <c r="E2431" s="52"/>
    </row>
    <row r="2432" spans="2:5" x14ac:dyDescent="0.2">
      <c r="B2432" s="86"/>
      <c r="C2432" s="52"/>
      <c r="D2432" s="52"/>
      <c r="E2432" s="52"/>
    </row>
    <row r="2433" spans="2:5" x14ac:dyDescent="0.2">
      <c r="B2433" s="86"/>
      <c r="C2433" s="52"/>
      <c r="D2433" s="52"/>
      <c r="E2433" s="52"/>
    </row>
    <row r="2434" spans="2:5" x14ac:dyDescent="0.2">
      <c r="B2434" s="86"/>
      <c r="C2434" s="52"/>
      <c r="D2434" s="52"/>
      <c r="E2434" s="52"/>
    </row>
    <row r="2435" spans="2:5" x14ac:dyDescent="0.2">
      <c r="B2435" s="86"/>
      <c r="C2435" s="52"/>
      <c r="D2435" s="52"/>
      <c r="E2435" s="52"/>
    </row>
    <row r="2436" spans="2:5" x14ac:dyDescent="0.2">
      <c r="B2436" s="86"/>
      <c r="C2436" s="52"/>
      <c r="D2436" s="52"/>
      <c r="E2436" s="52"/>
    </row>
    <row r="2437" spans="2:5" x14ac:dyDescent="0.2">
      <c r="B2437" s="86"/>
      <c r="C2437" s="52"/>
      <c r="D2437" s="52"/>
      <c r="E2437" s="52"/>
    </row>
    <row r="2438" spans="2:5" x14ac:dyDescent="0.2">
      <c r="B2438" s="86"/>
      <c r="C2438" s="52"/>
      <c r="D2438" s="52"/>
      <c r="E2438" s="52"/>
    </row>
    <row r="2439" spans="2:5" x14ac:dyDescent="0.2">
      <c r="B2439" s="86"/>
      <c r="C2439" s="52"/>
      <c r="D2439" s="52"/>
      <c r="E2439" s="52"/>
    </row>
    <row r="2440" spans="2:5" x14ac:dyDescent="0.2">
      <c r="B2440" s="86"/>
      <c r="C2440" s="52"/>
      <c r="D2440" s="52"/>
      <c r="E2440" s="52"/>
    </row>
    <row r="2441" spans="2:5" x14ac:dyDescent="0.2">
      <c r="B2441" s="86"/>
      <c r="C2441" s="52"/>
      <c r="D2441" s="52"/>
      <c r="E2441" s="52"/>
    </row>
    <row r="2442" spans="2:5" x14ac:dyDescent="0.2">
      <c r="B2442" s="86"/>
      <c r="C2442" s="52"/>
      <c r="D2442" s="52"/>
      <c r="E2442" s="52"/>
    </row>
    <row r="2443" spans="2:5" x14ac:dyDescent="0.2">
      <c r="B2443" s="86"/>
      <c r="C2443" s="52"/>
      <c r="D2443" s="52"/>
      <c r="E2443" s="52"/>
    </row>
    <row r="2444" spans="2:5" x14ac:dyDescent="0.2">
      <c r="B2444" s="86"/>
      <c r="C2444" s="52"/>
      <c r="D2444" s="52"/>
      <c r="E2444" s="52"/>
    </row>
    <row r="2445" spans="2:5" x14ac:dyDescent="0.2">
      <c r="B2445" s="86"/>
      <c r="C2445" s="52"/>
      <c r="D2445" s="52"/>
      <c r="E2445" s="52"/>
    </row>
    <row r="2446" spans="2:5" x14ac:dyDescent="0.2">
      <c r="B2446" s="86"/>
      <c r="C2446" s="52"/>
      <c r="D2446" s="52"/>
      <c r="E2446" s="52"/>
    </row>
    <row r="2447" spans="2:5" x14ac:dyDescent="0.2">
      <c r="B2447" s="86"/>
      <c r="C2447" s="52"/>
      <c r="D2447" s="52"/>
      <c r="E2447" s="52"/>
    </row>
    <row r="2448" spans="2:5" x14ac:dyDescent="0.2">
      <c r="B2448" s="86"/>
      <c r="C2448" s="52"/>
      <c r="D2448" s="52"/>
      <c r="E2448" s="52"/>
    </row>
    <row r="2449" spans="2:5" x14ac:dyDescent="0.2">
      <c r="B2449" s="86"/>
      <c r="C2449" s="52"/>
      <c r="D2449" s="52"/>
      <c r="E2449" s="52"/>
    </row>
    <row r="2450" spans="2:5" x14ac:dyDescent="0.2">
      <c r="B2450" s="86"/>
      <c r="C2450" s="52"/>
      <c r="D2450" s="52"/>
      <c r="E2450" s="52"/>
    </row>
    <row r="2451" spans="2:5" x14ac:dyDescent="0.2">
      <c r="B2451" s="86"/>
      <c r="C2451" s="52"/>
      <c r="D2451" s="52"/>
      <c r="E2451" s="52"/>
    </row>
    <row r="2452" spans="2:5" x14ac:dyDescent="0.2">
      <c r="B2452" s="86"/>
      <c r="C2452" s="52"/>
      <c r="D2452" s="52"/>
      <c r="E2452" s="52"/>
    </row>
    <row r="2453" spans="2:5" x14ac:dyDescent="0.2">
      <c r="B2453" s="86"/>
      <c r="C2453" s="52"/>
      <c r="D2453" s="52"/>
      <c r="E2453" s="52"/>
    </row>
    <row r="2454" spans="2:5" x14ac:dyDescent="0.2">
      <c r="B2454" s="86"/>
      <c r="C2454" s="52"/>
      <c r="D2454" s="52"/>
      <c r="E2454" s="52"/>
    </row>
    <row r="2455" spans="2:5" x14ac:dyDescent="0.2">
      <c r="B2455" s="86"/>
      <c r="C2455" s="52"/>
      <c r="D2455" s="52"/>
      <c r="E2455" s="52"/>
    </row>
    <row r="2456" spans="2:5" x14ac:dyDescent="0.2">
      <c r="B2456" s="86"/>
      <c r="C2456" s="52"/>
      <c r="D2456" s="52"/>
      <c r="E2456" s="52"/>
    </row>
    <row r="2457" spans="2:5" x14ac:dyDescent="0.2">
      <c r="B2457" s="86"/>
      <c r="C2457" s="52"/>
      <c r="D2457" s="52"/>
      <c r="E2457" s="52"/>
    </row>
    <row r="2458" spans="2:5" x14ac:dyDescent="0.2">
      <c r="B2458" s="86"/>
      <c r="C2458" s="52"/>
      <c r="D2458" s="52"/>
      <c r="E2458" s="52"/>
    </row>
    <row r="2459" spans="2:5" x14ac:dyDescent="0.2">
      <c r="B2459" s="86"/>
      <c r="C2459" s="52"/>
      <c r="D2459" s="52"/>
      <c r="E2459" s="52"/>
    </row>
    <row r="2460" spans="2:5" x14ac:dyDescent="0.2">
      <c r="B2460" s="86"/>
      <c r="C2460" s="52"/>
      <c r="D2460" s="52"/>
      <c r="E2460" s="52"/>
    </row>
    <row r="2461" spans="2:5" x14ac:dyDescent="0.2">
      <c r="B2461" s="86"/>
      <c r="C2461" s="52"/>
      <c r="D2461" s="52"/>
      <c r="E2461" s="52"/>
    </row>
    <row r="2462" spans="2:5" x14ac:dyDescent="0.2">
      <c r="B2462" s="86"/>
      <c r="C2462" s="52"/>
      <c r="D2462" s="52"/>
      <c r="E2462" s="52"/>
    </row>
    <row r="2463" spans="2:5" x14ac:dyDescent="0.2">
      <c r="B2463" s="86"/>
      <c r="C2463" s="52"/>
      <c r="D2463" s="52"/>
      <c r="E2463" s="52"/>
    </row>
    <row r="2464" spans="2:5" x14ac:dyDescent="0.2">
      <c r="B2464" s="86"/>
      <c r="C2464" s="52"/>
      <c r="D2464" s="52"/>
      <c r="E2464" s="52"/>
    </row>
    <row r="2465" spans="2:5" x14ac:dyDescent="0.2">
      <c r="B2465" s="86"/>
      <c r="C2465" s="52"/>
      <c r="D2465" s="52"/>
      <c r="E2465" s="52"/>
    </row>
    <row r="2466" spans="2:5" x14ac:dyDescent="0.2">
      <c r="B2466" s="86"/>
      <c r="C2466" s="52"/>
      <c r="D2466" s="52"/>
      <c r="E2466" s="52"/>
    </row>
    <row r="2467" spans="2:5" x14ac:dyDescent="0.2">
      <c r="B2467" s="86"/>
      <c r="C2467" s="52"/>
      <c r="D2467" s="52"/>
      <c r="E2467" s="52"/>
    </row>
    <row r="2468" spans="2:5" x14ac:dyDescent="0.2">
      <c r="B2468" s="86"/>
      <c r="C2468" s="52"/>
      <c r="D2468" s="52"/>
      <c r="E2468" s="52"/>
    </row>
    <row r="2469" spans="2:5" x14ac:dyDescent="0.2">
      <c r="B2469" s="86"/>
      <c r="C2469" s="52"/>
      <c r="D2469" s="52"/>
      <c r="E2469" s="52"/>
    </row>
    <row r="2470" spans="2:5" x14ac:dyDescent="0.2">
      <c r="B2470" s="86"/>
      <c r="C2470" s="52"/>
      <c r="D2470" s="52"/>
      <c r="E2470" s="52"/>
    </row>
    <row r="2471" spans="2:5" x14ac:dyDescent="0.2">
      <c r="B2471" s="86"/>
      <c r="C2471" s="52"/>
      <c r="D2471" s="52"/>
      <c r="E2471" s="52"/>
    </row>
    <row r="2472" spans="2:5" x14ac:dyDescent="0.2">
      <c r="B2472" s="86"/>
      <c r="C2472" s="52"/>
      <c r="D2472" s="52"/>
      <c r="E2472" s="52"/>
    </row>
    <row r="2473" spans="2:5" x14ac:dyDescent="0.2">
      <c r="B2473" s="86"/>
      <c r="C2473" s="52"/>
      <c r="D2473" s="52"/>
      <c r="E2473" s="52"/>
    </row>
    <row r="2474" spans="2:5" x14ac:dyDescent="0.2">
      <c r="B2474" s="86"/>
      <c r="C2474" s="52"/>
      <c r="D2474" s="52"/>
      <c r="E2474" s="52"/>
    </row>
    <row r="2475" spans="2:5" x14ac:dyDescent="0.2">
      <c r="B2475" s="86"/>
      <c r="C2475" s="52"/>
      <c r="D2475" s="52"/>
      <c r="E2475" s="52"/>
    </row>
    <row r="2476" spans="2:5" x14ac:dyDescent="0.2">
      <c r="B2476" s="86"/>
      <c r="C2476" s="52"/>
      <c r="D2476" s="52"/>
      <c r="E2476" s="52"/>
    </row>
    <row r="2477" spans="2:5" x14ac:dyDescent="0.2">
      <c r="B2477" s="86"/>
      <c r="C2477" s="52"/>
      <c r="D2477" s="52"/>
      <c r="E2477" s="52"/>
    </row>
    <row r="2478" spans="2:5" x14ac:dyDescent="0.2">
      <c r="B2478" s="86"/>
      <c r="C2478" s="52"/>
      <c r="D2478" s="52"/>
      <c r="E2478" s="52"/>
    </row>
    <row r="2479" spans="2:5" x14ac:dyDescent="0.2">
      <c r="B2479" s="86"/>
      <c r="C2479" s="52"/>
      <c r="D2479" s="52"/>
      <c r="E2479" s="52"/>
    </row>
    <row r="2480" spans="2:5" x14ac:dyDescent="0.2">
      <c r="B2480" s="86"/>
      <c r="C2480" s="52"/>
      <c r="D2480" s="52"/>
      <c r="E2480" s="52"/>
    </row>
    <row r="2481" spans="2:5" x14ac:dyDescent="0.2">
      <c r="B2481" s="86"/>
      <c r="C2481" s="52"/>
      <c r="D2481" s="52"/>
      <c r="E2481" s="52"/>
    </row>
    <row r="2482" spans="2:5" x14ac:dyDescent="0.2">
      <c r="B2482" s="86"/>
      <c r="C2482" s="52"/>
      <c r="D2482" s="52"/>
      <c r="E2482" s="52"/>
    </row>
    <row r="2483" spans="2:5" x14ac:dyDescent="0.2">
      <c r="B2483" s="86"/>
      <c r="C2483" s="52"/>
      <c r="D2483" s="52"/>
      <c r="E2483" s="52"/>
    </row>
    <row r="2484" spans="2:5" x14ac:dyDescent="0.2">
      <c r="B2484" s="86"/>
      <c r="C2484" s="52"/>
      <c r="D2484" s="52"/>
      <c r="E2484" s="52"/>
    </row>
    <row r="2485" spans="2:5" x14ac:dyDescent="0.2">
      <c r="B2485" s="86"/>
      <c r="C2485" s="52"/>
      <c r="D2485" s="52"/>
      <c r="E2485" s="52"/>
    </row>
    <row r="2486" spans="2:5" x14ac:dyDescent="0.2">
      <c r="B2486" s="86"/>
      <c r="C2486" s="52"/>
      <c r="D2486" s="52"/>
      <c r="E2486" s="52"/>
    </row>
    <row r="2487" spans="2:5" x14ac:dyDescent="0.2">
      <c r="B2487" s="86"/>
      <c r="C2487" s="52"/>
      <c r="D2487" s="52"/>
      <c r="E2487" s="52"/>
    </row>
    <row r="2488" spans="2:5" x14ac:dyDescent="0.2">
      <c r="B2488" s="86"/>
      <c r="C2488" s="52"/>
      <c r="D2488" s="52"/>
      <c r="E2488" s="52"/>
    </row>
    <row r="2489" spans="2:5" x14ac:dyDescent="0.2">
      <c r="B2489" s="86"/>
      <c r="C2489" s="52"/>
      <c r="D2489" s="52"/>
      <c r="E2489" s="52"/>
    </row>
    <row r="2490" spans="2:5" x14ac:dyDescent="0.2">
      <c r="B2490" s="86"/>
      <c r="C2490" s="52"/>
      <c r="D2490" s="52"/>
      <c r="E2490" s="52"/>
    </row>
    <row r="2491" spans="2:5" x14ac:dyDescent="0.2">
      <c r="B2491" s="86"/>
      <c r="C2491" s="52"/>
      <c r="D2491" s="52"/>
      <c r="E2491" s="52"/>
    </row>
    <row r="2492" spans="2:5" x14ac:dyDescent="0.2">
      <c r="B2492" s="86"/>
      <c r="C2492" s="52"/>
      <c r="D2492" s="52"/>
      <c r="E2492" s="52"/>
    </row>
    <row r="2493" spans="2:5" x14ac:dyDescent="0.2">
      <c r="B2493" s="86"/>
      <c r="C2493" s="52"/>
      <c r="D2493" s="52"/>
      <c r="E2493" s="52"/>
    </row>
    <row r="2494" spans="2:5" x14ac:dyDescent="0.2">
      <c r="B2494" s="86"/>
      <c r="C2494" s="52"/>
      <c r="D2494" s="52"/>
      <c r="E2494" s="52"/>
    </row>
    <row r="2495" spans="2:5" x14ac:dyDescent="0.2">
      <c r="B2495" s="86"/>
      <c r="C2495" s="52"/>
      <c r="D2495" s="52"/>
      <c r="E2495" s="52"/>
    </row>
    <row r="2496" spans="2:5" x14ac:dyDescent="0.2">
      <c r="B2496" s="86"/>
      <c r="C2496" s="52"/>
      <c r="D2496" s="52"/>
      <c r="E2496" s="52"/>
    </row>
    <row r="2497" spans="2:5" x14ac:dyDescent="0.2">
      <c r="B2497" s="86"/>
      <c r="C2497" s="52"/>
      <c r="D2497" s="52"/>
      <c r="E2497" s="52"/>
    </row>
    <row r="2498" spans="2:5" x14ac:dyDescent="0.2">
      <c r="B2498" s="86"/>
      <c r="C2498" s="52"/>
      <c r="D2498" s="52"/>
      <c r="E2498" s="52"/>
    </row>
    <row r="2499" spans="2:5" x14ac:dyDescent="0.2">
      <c r="B2499" s="86"/>
      <c r="C2499" s="52"/>
      <c r="D2499" s="52"/>
      <c r="E2499" s="52"/>
    </row>
    <row r="2500" spans="2:5" x14ac:dyDescent="0.2">
      <c r="B2500" s="86"/>
      <c r="C2500" s="52"/>
      <c r="D2500" s="52"/>
      <c r="E2500" s="52"/>
    </row>
    <row r="2501" spans="2:5" x14ac:dyDescent="0.2">
      <c r="B2501" s="86"/>
      <c r="C2501" s="52"/>
      <c r="D2501" s="52"/>
      <c r="E2501" s="52"/>
    </row>
    <row r="2502" spans="2:5" x14ac:dyDescent="0.2">
      <c r="B2502" s="86"/>
      <c r="C2502" s="52"/>
      <c r="D2502" s="52"/>
      <c r="E2502" s="52"/>
    </row>
    <row r="2503" spans="2:5" x14ac:dyDescent="0.2">
      <c r="B2503" s="86"/>
      <c r="C2503" s="52"/>
      <c r="D2503" s="52"/>
      <c r="E2503" s="52"/>
    </row>
    <row r="2504" spans="2:5" x14ac:dyDescent="0.2">
      <c r="B2504" s="86"/>
      <c r="C2504" s="52"/>
      <c r="D2504" s="52"/>
      <c r="E2504" s="52"/>
    </row>
    <row r="2505" spans="2:5" x14ac:dyDescent="0.2">
      <c r="B2505" s="86"/>
      <c r="C2505" s="52"/>
      <c r="D2505" s="52"/>
      <c r="E2505" s="52"/>
    </row>
    <row r="2506" spans="2:5" x14ac:dyDescent="0.2">
      <c r="B2506" s="86"/>
      <c r="C2506" s="52"/>
      <c r="D2506" s="52"/>
      <c r="E2506" s="52"/>
    </row>
    <row r="2507" spans="2:5" x14ac:dyDescent="0.2">
      <c r="B2507" s="86"/>
      <c r="C2507" s="52"/>
      <c r="D2507" s="52"/>
      <c r="E2507" s="52"/>
    </row>
    <row r="2508" spans="2:5" x14ac:dyDescent="0.2">
      <c r="B2508" s="86"/>
      <c r="C2508" s="52"/>
      <c r="D2508" s="52"/>
      <c r="E2508" s="52"/>
    </row>
    <row r="2509" spans="2:5" x14ac:dyDescent="0.2">
      <c r="B2509" s="86"/>
      <c r="C2509" s="52"/>
      <c r="D2509" s="52"/>
      <c r="E2509" s="52"/>
    </row>
    <row r="2510" spans="2:5" x14ac:dyDescent="0.2">
      <c r="B2510" s="86"/>
      <c r="C2510" s="52"/>
      <c r="D2510" s="52"/>
      <c r="E2510" s="52"/>
    </row>
    <row r="2511" spans="2:5" x14ac:dyDescent="0.2">
      <c r="B2511" s="86"/>
      <c r="C2511" s="52"/>
      <c r="D2511" s="52"/>
      <c r="E2511" s="52"/>
    </row>
    <row r="2512" spans="2:5" x14ac:dyDescent="0.2">
      <c r="B2512" s="86"/>
      <c r="C2512" s="52"/>
      <c r="D2512" s="52"/>
      <c r="E2512" s="52"/>
    </row>
    <row r="2513" spans="2:5" x14ac:dyDescent="0.2">
      <c r="B2513" s="86"/>
      <c r="C2513" s="52"/>
      <c r="D2513" s="52"/>
      <c r="E2513" s="52"/>
    </row>
    <row r="2514" spans="2:5" x14ac:dyDescent="0.2">
      <c r="B2514" s="86"/>
      <c r="C2514" s="52"/>
      <c r="D2514" s="52"/>
      <c r="E2514" s="52"/>
    </row>
    <row r="2515" spans="2:5" x14ac:dyDescent="0.2">
      <c r="B2515" s="86"/>
      <c r="C2515" s="52"/>
      <c r="D2515" s="52"/>
      <c r="E2515" s="52"/>
    </row>
    <row r="2516" spans="2:5" x14ac:dyDescent="0.2">
      <c r="B2516" s="86"/>
      <c r="C2516" s="52"/>
      <c r="D2516" s="52"/>
      <c r="E2516" s="52"/>
    </row>
    <row r="2517" spans="2:5" x14ac:dyDescent="0.2">
      <c r="B2517" s="86"/>
      <c r="C2517" s="52"/>
      <c r="D2517" s="52"/>
      <c r="E2517" s="52"/>
    </row>
    <row r="2518" spans="2:5" x14ac:dyDescent="0.2">
      <c r="B2518" s="86"/>
      <c r="C2518" s="52"/>
      <c r="D2518" s="52"/>
      <c r="E2518" s="52"/>
    </row>
    <row r="2519" spans="2:5" x14ac:dyDescent="0.2">
      <c r="B2519" s="86"/>
      <c r="C2519" s="52"/>
      <c r="D2519" s="52"/>
      <c r="E2519" s="52"/>
    </row>
    <row r="2520" spans="2:5" x14ac:dyDescent="0.2">
      <c r="B2520" s="86"/>
      <c r="C2520" s="52"/>
      <c r="D2520" s="52"/>
      <c r="E2520" s="52"/>
    </row>
    <row r="2521" spans="2:5" x14ac:dyDescent="0.2">
      <c r="B2521" s="86"/>
      <c r="C2521" s="52"/>
      <c r="D2521" s="52"/>
      <c r="E2521" s="52"/>
    </row>
    <row r="2522" spans="2:5" x14ac:dyDescent="0.2">
      <c r="B2522" s="86"/>
      <c r="C2522" s="52"/>
      <c r="D2522" s="52"/>
      <c r="E2522" s="52"/>
    </row>
    <row r="2523" spans="2:5" x14ac:dyDescent="0.2">
      <c r="B2523" s="86"/>
      <c r="C2523" s="52"/>
      <c r="D2523" s="52"/>
      <c r="E2523" s="52"/>
    </row>
    <row r="2524" spans="2:5" x14ac:dyDescent="0.2">
      <c r="B2524" s="86"/>
      <c r="C2524" s="52"/>
      <c r="D2524" s="52"/>
      <c r="E2524" s="52"/>
    </row>
    <row r="2525" spans="2:5" x14ac:dyDescent="0.2">
      <c r="B2525" s="86"/>
      <c r="C2525" s="52"/>
      <c r="D2525" s="52"/>
      <c r="E2525" s="52"/>
    </row>
    <row r="2526" spans="2:5" x14ac:dyDescent="0.2">
      <c r="B2526" s="86"/>
      <c r="C2526" s="52"/>
      <c r="D2526" s="52"/>
      <c r="E2526" s="52"/>
    </row>
    <row r="2527" spans="2:5" x14ac:dyDescent="0.2">
      <c r="B2527" s="86"/>
      <c r="C2527" s="52"/>
      <c r="D2527" s="52"/>
      <c r="E2527" s="52"/>
    </row>
    <row r="2528" spans="2:5" x14ac:dyDescent="0.2">
      <c r="B2528" s="86"/>
      <c r="C2528" s="52"/>
      <c r="D2528" s="52"/>
      <c r="E2528" s="52"/>
    </row>
    <row r="2529" spans="2:5" x14ac:dyDescent="0.2">
      <c r="B2529" s="86"/>
      <c r="C2529" s="52"/>
      <c r="D2529" s="52"/>
      <c r="E2529" s="52"/>
    </row>
    <row r="2530" spans="2:5" x14ac:dyDescent="0.2">
      <c r="B2530" s="86"/>
      <c r="C2530" s="52"/>
      <c r="D2530" s="52"/>
      <c r="E2530" s="52"/>
    </row>
    <row r="2531" spans="2:5" x14ac:dyDescent="0.2">
      <c r="B2531" s="86"/>
      <c r="C2531" s="52"/>
      <c r="D2531" s="52"/>
      <c r="E2531" s="52"/>
    </row>
    <row r="2532" spans="2:5" x14ac:dyDescent="0.2">
      <c r="B2532" s="86"/>
      <c r="C2532" s="52"/>
      <c r="D2532" s="52"/>
      <c r="E2532" s="52"/>
    </row>
    <row r="2533" spans="2:5" x14ac:dyDescent="0.2">
      <c r="B2533" s="86"/>
      <c r="C2533" s="52"/>
      <c r="D2533" s="52"/>
      <c r="E2533" s="52"/>
    </row>
    <row r="2534" spans="2:5" x14ac:dyDescent="0.2">
      <c r="B2534" s="86"/>
      <c r="C2534" s="52"/>
      <c r="D2534" s="52"/>
      <c r="E2534" s="52"/>
    </row>
    <row r="2535" spans="2:5" x14ac:dyDescent="0.2">
      <c r="B2535" s="86"/>
      <c r="C2535" s="52"/>
      <c r="D2535" s="52"/>
      <c r="E2535" s="52"/>
    </row>
    <row r="2536" spans="2:5" x14ac:dyDescent="0.2">
      <c r="B2536" s="86"/>
      <c r="C2536" s="52"/>
      <c r="D2536" s="52"/>
      <c r="E2536" s="52"/>
    </row>
    <row r="2537" spans="2:5" x14ac:dyDescent="0.2">
      <c r="B2537" s="86"/>
      <c r="C2537" s="52"/>
      <c r="D2537" s="52"/>
      <c r="E2537" s="52"/>
    </row>
    <row r="2538" spans="2:5" x14ac:dyDescent="0.2">
      <c r="B2538" s="86"/>
      <c r="C2538" s="52"/>
      <c r="D2538" s="52"/>
      <c r="E2538" s="52"/>
    </row>
    <row r="2539" spans="2:5" x14ac:dyDescent="0.2">
      <c r="B2539" s="86"/>
      <c r="C2539" s="52"/>
      <c r="D2539" s="52"/>
      <c r="E2539" s="52"/>
    </row>
    <row r="2540" spans="2:5" x14ac:dyDescent="0.2">
      <c r="B2540" s="86"/>
      <c r="C2540" s="52"/>
      <c r="D2540" s="52"/>
      <c r="E2540" s="52"/>
    </row>
    <row r="2541" spans="2:5" x14ac:dyDescent="0.2">
      <c r="B2541" s="86"/>
      <c r="C2541" s="52"/>
      <c r="D2541" s="52"/>
      <c r="E2541" s="52"/>
    </row>
  </sheetData>
  <mergeCells count="8">
    <mergeCell ref="B10:J10"/>
    <mergeCell ref="B11:J11"/>
    <mergeCell ref="B14:B15"/>
    <mergeCell ref="C14:C15"/>
    <mergeCell ref="D14:D15"/>
    <mergeCell ref="E14:E15"/>
    <mergeCell ref="F14:F15"/>
    <mergeCell ref="I14:J14"/>
  </mergeCells>
  <phoneticPr fontId="0" type="noConversion"/>
  <pageMargins left="0.98425196850393704" right="0.59055118110236227" top="0.78740157480314965" bottom="0.78740157480314965" header="0.39370078740157483" footer="0.39370078740157483"/>
  <pageSetup paperSize="9" scale="66" firstPageNumber="46" fitToHeight="0" orientation="portrait" useFirstPageNumber="1" r:id="rId1"/>
  <headerFooter alignWithMargins="0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Разд.</vt:lpstr>
      <vt:lpstr>подпрограммы</vt:lpstr>
      <vt:lpstr>программы</vt:lpstr>
      <vt:lpstr>деффицит</vt:lpstr>
      <vt:lpstr>ГРБС</vt:lpstr>
      <vt:lpstr>деффицит!Заголовки_для_печати</vt:lpstr>
      <vt:lpstr>ГРБС!Область_печати</vt:lpstr>
      <vt:lpstr>деффицит!Область_печати</vt:lpstr>
      <vt:lpstr>программы!Область_печати</vt:lpstr>
      <vt:lpstr>Разд.!Область_печати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Ксения</cp:lastModifiedBy>
  <cp:lastPrinted>2020-07-30T04:17:56Z</cp:lastPrinted>
  <dcterms:created xsi:type="dcterms:W3CDTF">1996-10-08T23:32:33Z</dcterms:created>
  <dcterms:modified xsi:type="dcterms:W3CDTF">2020-07-30T04:17:59Z</dcterms:modified>
</cp:coreProperties>
</file>